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1"/>
  </bookViews>
  <sheets>
    <sheet name="Červený plyn" sheetId="1" r:id="rId1"/>
    <sheet name="Modrý plyn" sheetId="2" r:id="rId2"/>
  </sheets>
  <definedNames/>
  <calcPr fullCalcOnLoad="1"/>
</workbook>
</file>

<file path=xl/sharedStrings.xml><?xml version="1.0" encoding="utf-8"?>
<sst xmlns="http://schemas.openxmlformats.org/spreadsheetml/2006/main" count="199" uniqueCount="43">
  <si>
    <t>Ø</t>
  </si>
  <si>
    <t>Rotentladung</t>
  </si>
  <si>
    <t>mm</t>
  </si>
  <si>
    <t>in V/m</t>
  </si>
  <si>
    <t>Berechnung der Transformatoren gemäß Vorgabe für die Brennspannung</t>
  </si>
  <si>
    <t>Formel : ( Länge x Spannung/m + Anzahl der Systeme x 180V ) x Faktor für Trafo (1,48)</t>
  </si>
  <si>
    <t>Elektrodenzuschlag wird korrigiert um:</t>
  </si>
  <si>
    <t>Brennspannung wird korrigiert um Faktor:</t>
  </si>
  <si>
    <t>System -</t>
  </si>
  <si>
    <t>Text</t>
  </si>
  <si>
    <t>B</t>
  </si>
  <si>
    <t>E</t>
  </si>
  <si>
    <t>I</t>
  </si>
  <si>
    <t>S</t>
  </si>
  <si>
    <t>P</t>
  </si>
  <si>
    <t>L</t>
  </si>
  <si>
    <t>Zündspannung:</t>
  </si>
  <si>
    <t>FART-Trafo:</t>
  </si>
  <si>
    <t>OBVOD 1</t>
  </si>
  <si>
    <t>OBVOD 2</t>
  </si>
  <si>
    <t>OBVOD 3</t>
  </si>
  <si>
    <t>OBVOD 4</t>
  </si>
  <si>
    <t>Průměr trubice [mm]:</t>
  </si>
  <si>
    <t>Délka</t>
  </si>
  <si>
    <t>[m]</t>
  </si>
  <si>
    <t>Č.:</t>
  </si>
  <si>
    <t>Červený plyn</t>
  </si>
  <si>
    <t>Provozní     napětí</t>
  </si>
  <si>
    <t>Zápalné napětí</t>
  </si>
  <si>
    <t>Celková délka</t>
  </si>
  <si>
    <t>Celkové provozní napětí</t>
  </si>
  <si>
    <t xml:space="preserve">spíše jako vodítko pro výpočet transformátorů. </t>
  </si>
  <si>
    <t xml:space="preserve">Při instalaci je však nezbytně nutné dodržet údaje označující každý transformátor a tyto údaje nepřekračovat. </t>
  </si>
  <si>
    <t>(viz EN 50107 - 18.3b)</t>
  </si>
  <si>
    <t>Blauentladung</t>
  </si>
  <si>
    <t xml:space="preserve">Modrý plyn </t>
  </si>
  <si>
    <t>Modrý plyn</t>
  </si>
  <si>
    <t xml:space="preserve">Výše uvedená kalkulace je založena na měření rovných neonových trubic při laboratorních podmínkách a měla by sloužit </t>
  </si>
  <si>
    <t>a</t>
  </si>
  <si>
    <t>u</t>
  </si>
  <si>
    <t>t</t>
  </si>
  <si>
    <t>o</t>
  </si>
  <si>
    <t>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</si>
</sst>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 \V"/>
    <numFmt numFmtId="165" formatCode="#,##0\ _ \k\V"/>
  </numFmts>
  <fonts count="15">
    <font>
      <sz val="12"/>
      <name val="Times New Roman CE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/>
      <protection locked="0"/>
    </xf>
    <xf numFmtId="164" fontId="5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5" xfId="0" applyBorder="1" applyAlignment="1">
      <alignment/>
    </xf>
    <xf numFmtId="0" fontId="8" fillId="0" borderId="2" xfId="0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2" xfId="0" applyNumberFormat="1" applyBorder="1" applyAlignment="1">
      <alignment/>
    </xf>
    <xf numFmtId="164" fontId="7" fillId="0" borderId="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5" fontId="0" fillId="0" borderId="0" xfId="0" applyNumberFormat="1" applyBorder="1" applyAlignment="1">
      <alignment/>
    </xf>
    <xf numFmtId="164" fontId="11" fillId="0" borderId="8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164" fontId="5" fillId="0" borderId="8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9" fontId="0" fillId="0" borderId="0" xfId="0" applyNumberFormat="1" applyAlignment="1">
      <alignment/>
    </xf>
    <xf numFmtId="2" fontId="0" fillId="0" borderId="1" xfId="0" applyNumberFormat="1" applyBorder="1" applyAlignment="1" applyProtection="1">
      <alignment horizontal="center"/>
      <protection locked="0"/>
    </xf>
    <xf numFmtId="1" fontId="6" fillId="0" borderId="1" xfId="0" applyNumberFormat="1" applyFont="1" applyBorder="1" applyAlignment="1">
      <alignment horizontal="center" wrapText="1"/>
    </xf>
    <xf numFmtId="164" fontId="14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right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164" fontId="6" fillId="0" borderId="8" xfId="0" applyNumberFormat="1" applyFont="1" applyBorder="1" applyAlignment="1">
      <alignment horizontal="right"/>
    </xf>
    <xf numFmtId="164" fontId="14" fillId="0" borderId="8" xfId="0" applyNumberFormat="1" applyFont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view="pageBreakPreview" zoomScaleSheetLayoutView="100" workbookViewId="0" topLeftCell="A22">
      <selection activeCell="C31" sqref="C31"/>
    </sheetView>
  </sheetViews>
  <sheetFormatPr defaultColWidth="8.796875" defaultRowHeight="15"/>
  <cols>
    <col min="1" max="1" width="3.59765625" style="0" customWidth="1"/>
    <col min="2" max="2" width="4.3984375" style="0" customWidth="1"/>
    <col min="3" max="3" width="6.59765625" style="0" customWidth="1"/>
    <col min="4" max="4" width="8.19921875" style="0" customWidth="1"/>
    <col min="5" max="5" width="7.19921875" style="0" customWidth="1"/>
    <col min="6" max="6" width="1.8984375" style="0" customWidth="1"/>
    <col min="7" max="7" width="3.59765625" style="0" customWidth="1"/>
    <col min="8" max="8" width="4.3984375" style="0" customWidth="1"/>
    <col min="9" max="9" width="6.59765625" style="0" customWidth="1"/>
    <col min="10" max="10" width="8.19921875" style="0" customWidth="1"/>
    <col min="11" max="11" width="7.19921875" style="0" customWidth="1"/>
    <col min="12" max="12" width="1.8984375" style="0" customWidth="1"/>
    <col min="13" max="13" width="3.59765625" style="0" customWidth="1"/>
    <col min="14" max="14" width="4.3984375" style="0" customWidth="1"/>
    <col min="15" max="15" width="6.59765625" style="0" customWidth="1"/>
    <col min="16" max="16" width="8.19921875" style="0" customWidth="1"/>
    <col min="17" max="17" width="7.19921875" style="0" customWidth="1"/>
    <col min="18" max="18" width="1.8984375" style="0" customWidth="1"/>
    <col min="19" max="19" width="3.59765625" style="0" customWidth="1"/>
    <col min="20" max="20" width="4.3984375" style="0" customWidth="1"/>
    <col min="21" max="21" width="6.59765625" style="0" customWidth="1"/>
    <col min="22" max="22" width="7.8984375" style="0" customWidth="1"/>
    <col min="23" max="23" width="7.19921875" style="0" customWidth="1"/>
    <col min="24" max="24" width="1.8984375" style="0" customWidth="1"/>
    <col min="25" max="16384" width="10" style="0" customWidth="1"/>
  </cols>
  <sheetData>
    <row r="1" spans="2:5" ht="12.75" customHeight="1" hidden="1">
      <c r="B1" s="1" t="s">
        <v>0</v>
      </c>
      <c r="C1" s="1"/>
      <c r="D1" s="2" t="s">
        <v>1</v>
      </c>
      <c r="E1" s="3"/>
    </row>
    <row r="2" spans="2:8" ht="12.75" customHeight="1" hidden="1">
      <c r="B2" s="1" t="s">
        <v>2</v>
      </c>
      <c r="C2" s="1"/>
      <c r="D2" s="4" t="s">
        <v>3</v>
      </c>
      <c r="E2" s="5"/>
      <c r="H2" t="s">
        <v>4</v>
      </c>
    </row>
    <row r="3" spans="2:8" ht="12.75" customHeight="1" hidden="1">
      <c r="B3" s="1">
        <v>6</v>
      </c>
      <c r="C3" s="1"/>
      <c r="D3" s="4"/>
      <c r="E3" s="5"/>
      <c r="H3" t="s">
        <v>5</v>
      </c>
    </row>
    <row r="4" spans="2:5" ht="12.75" customHeight="1" hidden="1">
      <c r="B4" s="1">
        <v>7</v>
      </c>
      <c r="C4" s="1"/>
      <c r="D4" s="4"/>
      <c r="E4" s="5"/>
    </row>
    <row r="5" spans="2:5" ht="12.75" customHeight="1" hidden="1">
      <c r="B5" s="1">
        <v>8</v>
      </c>
      <c r="C5" s="1"/>
      <c r="D5" s="4">
        <v>865</v>
      </c>
      <c r="E5" s="5"/>
    </row>
    <row r="6" spans="2:5" ht="12.75" customHeight="1" hidden="1">
      <c r="B6" s="1">
        <v>9</v>
      </c>
      <c r="C6" s="1"/>
      <c r="D6" s="4">
        <v>795</v>
      </c>
      <c r="E6" s="5"/>
    </row>
    <row r="7" spans="2:13" ht="12.75" customHeight="1" hidden="1">
      <c r="B7" s="1">
        <v>10</v>
      </c>
      <c r="C7" s="1"/>
      <c r="D7" s="4">
        <v>735</v>
      </c>
      <c r="E7" s="5"/>
      <c r="I7" t="s">
        <v>6</v>
      </c>
      <c r="M7">
        <v>0.1</v>
      </c>
    </row>
    <row r="8" spans="2:5" ht="12.75" customHeight="1" hidden="1">
      <c r="B8" s="1">
        <v>11</v>
      </c>
      <c r="C8" s="1"/>
      <c r="D8" s="4">
        <v>665</v>
      </c>
      <c r="E8" s="5"/>
    </row>
    <row r="9" spans="2:15" ht="12.75" customHeight="1" hidden="1">
      <c r="B9" s="1">
        <v>12</v>
      </c>
      <c r="C9" s="1"/>
      <c r="D9" s="4">
        <v>610</v>
      </c>
      <c r="E9" s="5"/>
      <c r="I9" t="s">
        <v>7</v>
      </c>
      <c r="O9">
        <v>1</v>
      </c>
    </row>
    <row r="10" spans="2:5" ht="12.75" customHeight="1" hidden="1">
      <c r="B10" s="1">
        <v>13</v>
      </c>
      <c r="C10" s="1"/>
      <c r="D10" s="4">
        <v>560</v>
      </c>
      <c r="E10" s="5"/>
    </row>
    <row r="11" spans="2:5" ht="12.75" customHeight="1" hidden="1">
      <c r="B11" s="1">
        <v>14</v>
      </c>
      <c r="C11" s="1"/>
      <c r="D11" s="4">
        <v>515</v>
      </c>
      <c r="E11" s="5"/>
    </row>
    <row r="12" spans="2:5" ht="12.75" customHeight="1" hidden="1">
      <c r="B12" s="1">
        <v>15</v>
      </c>
      <c r="C12" s="1"/>
      <c r="D12" s="4">
        <v>480</v>
      </c>
      <c r="E12" s="5"/>
    </row>
    <row r="13" spans="2:5" ht="12.75" customHeight="1" hidden="1">
      <c r="B13" s="1">
        <v>16</v>
      </c>
      <c r="C13" s="1"/>
      <c r="D13" s="4">
        <v>455</v>
      </c>
      <c r="E13" s="5"/>
    </row>
    <row r="14" spans="2:5" ht="12.75" customHeight="1" hidden="1">
      <c r="B14" s="1">
        <v>17</v>
      </c>
      <c r="C14" s="1"/>
      <c r="D14" s="4">
        <v>430</v>
      </c>
      <c r="E14" s="5"/>
    </row>
    <row r="15" spans="2:5" ht="12.75" customHeight="1" hidden="1">
      <c r="B15" s="1">
        <v>18</v>
      </c>
      <c r="C15" s="1"/>
      <c r="D15" s="4">
        <v>410</v>
      </c>
      <c r="E15" s="5"/>
    </row>
    <row r="16" spans="2:5" ht="12.75" customHeight="1" hidden="1">
      <c r="B16" s="1">
        <v>19</v>
      </c>
      <c r="C16" s="1"/>
      <c r="D16" s="4">
        <v>395</v>
      </c>
      <c r="E16" s="5"/>
    </row>
    <row r="17" spans="2:5" ht="12.75" customHeight="1" hidden="1">
      <c r="B17" s="1">
        <v>20</v>
      </c>
      <c r="C17" s="1"/>
      <c r="D17" s="4">
        <v>380</v>
      </c>
      <c r="E17" s="5"/>
    </row>
    <row r="18" spans="2:5" ht="12.75" customHeight="1" hidden="1">
      <c r="B18" s="1">
        <v>21</v>
      </c>
      <c r="C18" s="1"/>
      <c r="D18" s="4">
        <v>370</v>
      </c>
      <c r="E18" s="5"/>
    </row>
    <row r="19" spans="2:5" ht="12.75" customHeight="1" hidden="1">
      <c r="B19" s="1">
        <v>22</v>
      </c>
      <c r="C19" s="1"/>
      <c r="D19" s="4">
        <v>365</v>
      </c>
      <c r="E19" s="5"/>
    </row>
    <row r="20" spans="2:5" ht="12.75" customHeight="1" hidden="1">
      <c r="B20" s="1">
        <v>23</v>
      </c>
      <c r="C20" s="1"/>
      <c r="D20" s="4">
        <v>355</v>
      </c>
      <c r="E20" s="5"/>
    </row>
    <row r="21" spans="2:5" ht="12.75" customHeight="1" hidden="1">
      <c r="B21" s="1">
        <v>24</v>
      </c>
      <c r="C21" s="1"/>
      <c r="D21" s="4">
        <v>350</v>
      </c>
      <c r="E21" s="5"/>
    </row>
    <row r="22" ht="12.75" customHeight="1"/>
    <row r="23" spans="1:23" ht="12.75" customHeight="1">
      <c r="A23" s="6"/>
      <c r="B23" s="57" t="s">
        <v>18</v>
      </c>
      <c r="C23" s="57"/>
      <c r="D23" s="57"/>
      <c r="E23" s="6"/>
      <c r="F23" s="6"/>
      <c r="G23" s="6"/>
      <c r="H23" s="57" t="s">
        <v>19</v>
      </c>
      <c r="I23" s="57"/>
      <c r="J23" s="57"/>
      <c r="K23" s="6"/>
      <c r="L23" s="6"/>
      <c r="M23" s="6"/>
      <c r="N23" s="57" t="s">
        <v>20</v>
      </c>
      <c r="O23" s="57"/>
      <c r="P23" s="57"/>
      <c r="Q23" s="6"/>
      <c r="R23" s="6"/>
      <c r="S23" s="6"/>
      <c r="T23" s="57" t="s">
        <v>21</v>
      </c>
      <c r="U23" s="57"/>
      <c r="V23" s="57"/>
      <c r="W23" s="6"/>
    </row>
    <row r="24" spans="1:23" ht="15.75">
      <c r="A24" s="58" t="s">
        <v>22</v>
      </c>
      <c r="B24" s="59"/>
      <c r="C24" s="59"/>
      <c r="D24" s="60"/>
      <c r="E24" s="7">
        <v>18</v>
      </c>
      <c r="G24" s="58" t="s">
        <v>22</v>
      </c>
      <c r="H24" s="61"/>
      <c r="I24" s="61"/>
      <c r="J24" s="62"/>
      <c r="K24" s="7">
        <v>15</v>
      </c>
      <c r="M24" s="58" t="s">
        <v>22</v>
      </c>
      <c r="N24" s="59"/>
      <c r="O24" s="59"/>
      <c r="P24" s="60"/>
      <c r="Q24" s="7">
        <v>18</v>
      </c>
      <c r="S24" s="58" t="s">
        <v>22</v>
      </c>
      <c r="T24" s="59"/>
      <c r="U24" s="59"/>
      <c r="V24" s="60"/>
      <c r="W24" s="7">
        <v>25</v>
      </c>
    </row>
    <row r="25" spans="1:23" ht="15.75">
      <c r="A25" s="53" t="s">
        <v>8</v>
      </c>
      <c r="B25" s="54"/>
      <c r="C25" s="9" t="s">
        <v>23</v>
      </c>
      <c r="D25" s="55" t="s">
        <v>26</v>
      </c>
      <c r="E25" s="56"/>
      <c r="G25" s="53" t="s">
        <v>8</v>
      </c>
      <c r="H25" s="54"/>
      <c r="I25" s="9" t="s">
        <v>23</v>
      </c>
      <c r="J25" s="55" t="s">
        <v>26</v>
      </c>
      <c r="K25" s="56"/>
      <c r="M25" s="53" t="s">
        <v>8</v>
      </c>
      <c r="N25" s="54"/>
      <c r="O25" s="9" t="s">
        <v>23</v>
      </c>
      <c r="P25" s="55" t="s">
        <v>26</v>
      </c>
      <c r="Q25" s="56"/>
      <c r="S25" s="53" t="s">
        <v>8</v>
      </c>
      <c r="T25" s="54"/>
      <c r="U25" s="9" t="s">
        <v>23</v>
      </c>
      <c r="V25" s="55" t="s">
        <v>26</v>
      </c>
      <c r="W25" s="56"/>
    </row>
    <row r="26" spans="1:23" ht="30.75" customHeight="1">
      <c r="A26" s="9" t="s">
        <v>25</v>
      </c>
      <c r="B26" s="10" t="s">
        <v>9</v>
      </c>
      <c r="C26" s="9" t="s">
        <v>24</v>
      </c>
      <c r="D26" s="35" t="s">
        <v>27</v>
      </c>
      <c r="E26" s="35" t="s">
        <v>28</v>
      </c>
      <c r="G26" s="9" t="s">
        <v>25</v>
      </c>
      <c r="H26" s="10" t="s">
        <v>9</v>
      </c>
      <c r="I26" s="9" t="s">
        <v>24</v>
      </c>
      <c r="J26" s="35" t="s">
        <v>27</v>
      </c>
      <c r="K26" s="35" t="s">
        <v>28</v>
      </c>
      <c r="M26" s="9" t="s">
        <v>25</v>
      </c>
      <c r="N26" s="10" t="s">
        <v>9</v>
      </c>
      <c r="O26" s="9" t="s">
        <v>24</v>
      </c>
      <c r="P26" s="35" t="s">
        <v>27</v>
      </c>
      <c r="Q26" s="35" t="s">
        <v>28</v>
      </c>
      <c r="S26" s="9" t="s">
        <v>25</v>
      </c>
      <c r="T26" s="10" t="s">
        <v>9</v>
      </c>
      <c r="U26" s="9" t="s">
        <v>24</v>
      </c>
      <c r="V26" s="35" t="s">
        <v>27</v>
      </c>
      <c r="W26" s="35" t="s">
        <v>28</v>
      </c>
    </row>
    <row r="27" spans="1:23" ht="15.75">
      <c r="A27" s="11">
        <v>1</v>
      </c>
      <c r="B27" s="12" t="s">
        <v>10</v>
      </c>
      <c r="C27" s="34">
        <v>3</v>
      </c>
      <c r="D27" s="14">
        <f>IF(C27&gt;0,((VLOOKUP($E$24,$B$3:$E$21,3,TRUE)*(C27-$M$7)+180)*O9)," ")</f>
        <v>1369</v>
      </c>
      <c r="E27" s="15">
        <f>IF(C27&gt;0,D27*1.5," ")</f>
        <v>2053.5</v>
      </c>
      <c r="G27" s="11">
        <v>1</v>
      </c>
      <c r="H27" s="12" t="s">
        <v>10</v>
      </c>
      <c r="I27" s="34">
        <v>1</v>
      </c>
      <c r="J27" s="14">
        <f>IF(I27&gt;0,((VLOOKUP($K$24,$B$3:$E$21,3,TRUE)*(I27-$M$7)+180)*O9)," ")</f>
        <v>612</v>
      </c>
      <c r="K27" s="15">
        <f aca="true" t="shared" si="0" ref="K27:K46">IF(I27&gt;0,J27*1.5," ")</f>
        <v>918</v>
      </c>
      <c r="M27" s="11">
        <v>1</v>
      </c>
      <c r="N27" s="12" t="s">
        <v>10</v>
      </c>
      <c r="O27" s="34">
        <v>1</v>
      </c>
      <c r="P27" s="14">
        <f>IF(O27&gt;0,((VLOOKUP($Q$24,$B$3:$E$21,3,TRUE)*(O27-$M$7)+180)*O9)," ")</f>
        <v>549</v>
      </c>
      <c r="Q27" s="15">
        <f>IF(O27&gt;0,P27*1.5," ")</f>
        <v>823.5</v>
      </c>
      <c r="S27" s="11">
        <v>1</v>
      </c>
      <c r="T27" s="12" t="s">
        <v>10</v>
      </c>
      <c r="U27" s="34">
        <v>1</v>
      </c>
      <c r="V27" s="14">
        <f>IF(U27&gt;0,((VLOOKUP($W$24,$B$3:$E$21,3,TRUE)*(U27-$M$7)+180)*O9)," ")</f>
        <v>495</v>
      </c>
      <c r="W27" s="15">
        <f>IF(U27&gt;0,V27*1.5," ")</f>
        <v>742.5</v>
      </c>
    </row>
    <row r="28" spans="1:23" ht="15.75">
      <c r="A28" s="11">
        <v>2</v>
      </c>
      <c r="B28" s="12" t="s">
        <v>11</v>
      </c>
      <c r="C28" s="34">
        <v>3</v>
      </c>
      <c r="D28" s="14">
        <f>IF(C28&gt;0,((VLOOKUP($E$24,$B$3:$E$21,3,TRUE)*(C28-$M$7)+180)*O9)," ")</f>
        <v>1369</v>
      </c>
      <c r="E28" s="15">
        <f aca="true" t="shared" si="1" ref="E28:E46">IF(C28&gt;0,D28*1.5," ")</f>
        <v>2053.5</v>
      </c>
      <c r="G28" s="11">
        <v>2</v>
      </c>
      <c r="H28" s="12" t="s">
        <v>11</v>
      </c>
      <c r="I28" s="34">
        <v>1.1</v>
      </c>
      <c r="J28" s="14">
        <f>IF(I28&gt;0,((VLOOKUP($K$24,$B$3:$E$21,3,TRUE)*(I28-$M$7)+180)*O9)," ")</f>
        <v>660</v>
      </c>
      <c r="K28" s="15">
        <f t="shared" si="0"/>
        <v>990</v>
      </c>
      <c r="M28" s="11">
        <v>2</v>
      </c>
      <c r="N28" s="12" t="s">
        <v>11</v>
      </c>
      <c r="O28" s="34">
        <v>1.1</v>
      </c>
      <c r="P28" s="14">
        <f>IF(O28&gt;0,((VLOOKUP($Q$24,$B$3:$E$21,3,TRUE)*(O28-$M$7)+180)*O9)," ")</f>
        <v>590</v>
      </c>
      <c r="Q28" s="15">
        <f aca="true" t="shared" si="2" ref="Q28:Q46">IF(O28&gt;0,P28*1.5," ")</f>
        <v>885</v>
      </c>
      <c r="S28" s="11">
        <v>2</v>
      </c>
      <c r="T28" s="12" t="s">
        <v>11</v>
      </c>
      <c r="U28" s="34">
        <v>1.1</v>
      </c>
      <c r="V28" s="14">
        <f>IF(U28&gt;0,((VLOOKUP($W$24,$B$3:$E$21,3,TRUE)*(U28-$M$7)+180)*O9)," ")</f>
        <v>530</v>
      </c>
      <c r="W28" s="15">
        <f aca="true" t="shared" si="3" ref="W28:W46">IF(U28&gt;0,V28*1.5," ")</f>
        <v>795</v>
      </c>
    </row>
    <row r="29" spans="1:23" ht="15.75">
      <c r="A29" s="11">
        <v>3</v>
      </c>
      <c r="B29" s="12" t="s">
        <v>12</v>
      </c>
      <c r="C29" s="34">
        <v>3</v>
      </c>
      <c r="D29" s="14">
        <f>IF(C29&gt;0,((VLOOKUP($E$24,$B$3:$E$21,3,TRUE)*(C29-$M$7)+180)*O9)," ")</f>
        <v>1369</v>
      </c>
      <c r="E29" s="15">
        <f t="shared" si="1"/>
        <v>2053.5</v>
      </c>
      <c r="G29" s="11">
        <v>3</v>
      </c>
      <c r="H29" s="12" t="s">
        <v>12</v>
      </c>
      <c r="I29" s="34">
        <v>0.3</v>
      </c>
      <c r="J29" s="14">
        <f>IF(I29&gt;0,((VLOOKUP($K$24,$B$3:$E$21,3,TRUE)*(I29-$M$7)+180)*O9)," ")</f>
        <v>276</v>
      </c>
      <c r="K29" s="15">
        <f t="shared" si="0"/>
        <v>414</v>
      </c>
      <c r="M29" s="11">
        <v>3</v>
      </c>
      <c r="N29" s="12" t="s">
        <v>12</v>
      </c>
      <c r="O29" s="34">
        <v>0.3</v>
      </c>
      <c r="P29" s="14">
        <f>IF(O29&gt;0,((VLOOKUP($Q$24,$B$3:$E$21,3,TRUE)*(O29-$M$7)+180)*O9)," ")</f>
        <v>262</v>
      </c>
      <c r="Q29" s="15">
        <f t="shared" si="2"/>
        <v>393</v>
      </c>
      <c r="S29" s="11">
        <v>3</v>
      </c>
      <c r="T29" s="12" t="s">
        <v>12</v>
      </c>
      <c r="U29" s="34">
        <v>0.3</v>
      </c>
      <c r="V29" s="14">
        <f>IF(U29&gt;0,((VLOOKUP($W$24,$B$3:$E$21,3,TRUE)*(U29-$M$7)+180)*O9)," ")</f>
        <v>250</v>
      </c>
      <c r="W29" s="15">
        <f t="shared" si="3"/>
        <v>375</v>
      </c>
    </row>
    <row r="30" spans="1:23" ht="15.75">
      <c r="A30" s="11">
        <v>4</v>
      </c>
      <c r="B30" s="12" t="s">
        <v>13</v>
      </c>
      <c r="C30" s="34">
        <v>3</v>
      </c>
      <c r="D30" s="14">
        <f>IF(C30&gt;0,((VLOOKUP($E$24,$B$3:$E$21,3,TRUE)*(C30-$M$7)+180)*O9)," ")</f>
        <v>1369</v>
      </c>
      <c r="E30" s="15">
        <f t="shared" si="1"/>
        <v>2053.5</v>
      </c>
      <c r="G30" s="11">
        <v>4</v>
      </c>
      <c r="H30" s="12" t="s">
        <v>13</v>
      </c>
      <c r="I30" s="34">
        <v>0.7</v>
      </c>
      <c r="J30" s="14">
        <f>IF(I30&gt;0,((VLOOKUP($K$24,$B$3:$E$21,3,TRUE)*(I30-$M$7)+180)*O9)," ")</f>
        <v>468</v>
      </c>
      <c r="K30" s="15">
        <f t="shared" si="0"/>
        <v>702</v>
      </c>
      <c r="M30" s="11">
        <v>4</v>
      </c>
      <c r="N30" s="12" t="s">
        <v>13</v>
      </c>
      <c r="O30" s="34">
        <v>0.7</v>
      </c>
      <c r="P30" s="14">
        <f>IF(O30&gt;0,((VLOOKUP($Q$24,$B$3:$E$21,3,TRUE)*(O30-$M$7)+180)*O9)," ")</f>
        <v>426</v>
      </c>
      <c r="Q30" s="15">
        <f t="shared" si="2"/>
        <v>639</v>
      </c>
      <c r="S30" s="11">
        <v>4</v>
      </c>
      <c r="T30" s="12" t="s">
        <v>13</v>
      </c>
      <c r="U30" s="34">
        <v>0.7</v>
      </c>
      <c r="V30" s="14">
        <f>IF(U30&gt;0,((VLOOKUP($W$24,$B$3:$E$21,3,TRUE)*(U30-$M$7)+180)*O9)," ")</f>
        <v>390</v>
      </c>
      <c r="W30" s="15">
        <f t="shared" si="3"/>
        <v>585</v>
      </c>
    </row>
    <row r="31" spans="1:23" ht="15.75">
      <c r="A31" s="11">
        <v>5</v>
      </c>
      <c r="B31" s="12" t="s">
        <v>14</v>
      </c>
      <c r="C31" s="34"/>
      <c r="D31" s="14" t="str">
        <f>IF(C31&gt;0,((VLOOKUP($E$24,$B$3:$E$21,3,TRUE)*(C31-$M$7)+180)*O9)," ")</f>
        <v> </v>
      </c>
      <c r="E31" s="15" t="str">
        <f t="shared" si="1"/>
        <v> </v>
      </c>
      <c r="G31" s="11">
        <v>5</v>
      </c>
      <c r="H31" s="12" t="s">
        <v>14</v>
      </c>
      <c r="I31" s="34">
        <v>0.5</v>
      </c>
      <c r="J31" s="14">
        <f>IF(I31&gt;0,((VLOOKUP($K$24,$B$3:$E$21,3,TRUE)*(I31-$M$7)+180)*O9)," ")</f>
        <v>372</v>
      </c>
      <c r="K31" s="15">
        <f t="shared" si="0"/>
        <v>558</v>
      </c>
      <c r="M31" s="11">
        <v>5</v>
      </c>
      <c r="N31" s="12" t="s">
        <v>14</v>
      </c>
      <c r="O31" s="34">
        <v>0.5</v>
      </c>
      <c r="P31" s="14">
        <f>IF(O31&gt;0,((VLOOKUP($Q$24,$B$3:$E$21,3,TRUE)*(O31-$M$7)+180)*O9)," ")</f>
        <v>344</v>
      </c>
      <c r="Q31" s="15">
        <f t="shared" si="2"/>
        <v>516</v>
      </c>
      <c r="S31" s="11">
        <v>5</v>
      </c>
      <c r="T31" s="12" t="s">
        <v>14</v>
      </c>
      <c r="U31" s="34">
        <v>0.5</v>
      </c>
      <c r="V31" s="14">
        <f>IF(U31&gt;0,((VLOOKUP($W$24,$B$3:$E$21,3,TRUE)*(U31-$M$7)+180)*O9)," ")</f>
        <v>320</v>
      </c>
      <c r="W31" s="15">
        <f t="shared" si="3"/>
        <v>480</v>
      </c>
    </row>
    <row r="32" spans="1:23" ht="15.75">
      <c r="A32" s="11">
        <v>6</v>
      </c>
      <c r="B32" s="12" t="s">
        <v>12</v>
      </c>
      <c r="C32" s="34"/>
      <c r="D32" s="14" t="str">
        <f>IF(C32&gt;0,((VLOOKUP($E$24,$B$3:$E$21,3,TRUE)*(C32-$M$7)+180)*O9)," ")</f>
        <v> </v>
      </c>
      <c r="E32" s="15" t="str">
        <f t="shared" si="1"/>
        <v> </v>
      </c>
      <c r="G32" s="11">
        <v>6</v>
      </c>
      <c r="H32" s="12" t="s">
        <v>12</v>
      </c>
      <c r="I32" s="34">
        <v>1.2</v>
      </c>
      <c r="J32" s="14">
        <f>IF(I32&gt;0,((VLOOKUP($K$24,$B$3:$E$21,3,TRUE)*(I32-$M$7)+180)*O9)," ")</f>
        <v>707.9999999999999</v>
      </c>
      <c r="K32" s="15">
        <f t="shared" si="0"/>
        <v>1061.9999999999998</v>
      </c>
      <c r="M32" s="11">
        <v>6</v>
      </c>
      <c r="N32" s="12" t="s">
        <v>12</v>
      </c>
      <c r="O32" s="34">
        <v>1.2</v>
      </c>
      <c r="P32" s="14">
        <f>IF(O32&gt;0,((VLOOKUP($Q$24,$B$3:$E$21,3,TRUE)*(O32-$M$7)+180)*O9)," ")</f>
        <v>631</v>
      </c>
      <c r="Q32" s="15">
        <f t="shared" si="2"/>
        <v>946.5</v>
      </c>
      <c r="S32" s="11">
        <v>6</v>
      </c>
      <c r="T32" s="12" t="s">
        <v>12</v>
      </c>
      <c r="U32" s="34">
        <v>1.2</v>
      </c>
      <c r="V32" s="14">
        <f>IF(U32&gt;0,((VLOOKUP($W$24,$B$3:$E$21,3,TRUE)*(U32-$M$7)+180)*O9)," ")</f>
        <v>565</v>
      </c>
      <c r="W32" s="15">
        <f t="shared" si="3"/>
        <v>847.5</v>
      </c>
    </row>
    <row r="33" spans="1:23" ht="15.75">
      <c r="A33" s="11">
        <v>7</v>
      </c>
      <c r="B33" s="12" t="s">
        <v>11</v>
      </c>
      <c r="C33" s="34"/>
      <c r="D33" s="14" t="str">
        <f>IF(C33&gt;0,((VLOOKUP($E$24,$B$3:$E$21,3,TRUE)*(C33-$M$7)+180)*O9)," ")</f>
        <v> </v>
      </c>
      <c r="E33" s="15" t="str">
        <f t="shared" si="1"/>
        <v> </v>
      </c>
      <c r="G33" s="11">
        <v>7</v>
      </c>
      <c r="H33" s="12" t="s">
        <v>11</v>
      </c>
      <c r="I33" s="34">
        <v>1.1</v>
      </c>
      <c r="J33" s="14">
        <f>IF(I33&gt;0,((VLOOKUP($K$24,$B$3:$E$21,3,TRUE)*(I33-$M$7)+180)*O9)," ")</f>
        <v>660</v>
      </c>
      <c r="K33" s="15">
        <f t="shared" si="0"/>
        <v>990</v>
      </c>
      <c r="M33" s="11">
        <v>7</v>
      </c>
      <c r="N33" s="12" t="s">
        <v>11</v>
      </c>
      <c r="O33" s="34">
        <v>1.1</v>
      </c>
      <c r="P33" s="14">
        <f>IF(O33&gt;0,((VLOOKUP($Q$24,$B$3:$E$21,3,TRUE)*(O33-$M$7)+180)*O9)," ")</f>
        <v>590</v>
      </c>
      <c r="Q33" s="15">
        <f t="shared" si="2"/>
        <v>885</v>
      </c>
      <c r="S33" s="11">
        <v>7</v>
      </c>
      <c r="T33" s="12" t="s">
        <v>11</v>
      </c>
      <c r="U33" s="34">
        <v>1.1</v>
      </c>
      <c r="V33" s="14">
        <f>IF(U33&gt;0,((VLOOKUP($W$24,$B$3:$E$21,3,TRUE)*(U33-$M$7)+180)*O9)," ")</f>
        <v>530</v>
      </c>
      <c r="W33" s="15">
        <f t="shared" si="3"/>
        <v>795</v>
      </c>
    </row>
    <row r="34" spans="1:23" ht="15.75">
      <c r="A34" s="11">
        <v>8</v>
      </c>
      <c r="B34" s="12" t="s">
        <v>15</v>
      </c>
      <c r="C34" s="34"/>
      <c r="D34" s="14" t="str">
        <f>IF(C34&gt;0,((VLOOKUP($E$24,$B$3:$E$21,3,TRUE)*(C34-$M$7)+180)*O9)," ")</f>
        <v> </v>
      </c>
      <c r="E34" s="15" t="str">
        <f t="shared" si="1"/>
        <v> </v>
      </c>
      <c r="G34" s="11">
        <v>8</v>
      </c>
      <c r="H34" s="12" t="s">
        <v>15</v>
      </c>
      <c r="I34" s="34">
        <v>1</v>
      </c>
      <c r="J34" s="14">
        <f>IF(I34&gt;0,((VLOOKUP($K$24,$B$3:$E$21,3,TRUE)*(I34-$M$7)+180)*O9)," ")</f>
        <v>612</v>
      </c>
      <c r="K34" s="15">
        <f t="shared" si="0"/>
        <v>918</v>
      </c>
      <c r="M34" s="11">
        <v>8</v>
      </c>
      <c r="N34" s="12" t="s">
        <v>15</v>
      </c>
      <c r="O34" s="34">
        <v>1</v>
      </c>
      <c r="P34" s="14">
        <f>IF(O34&gt;0,((VLOOKUP($Q$24,$B$3:$E$21,3,TRUE)*(O34-$M$7)+180)*O9)," ")</f>
        <v>549</v>
      </c>
      <c r="Q34" s="15">
        <f t="shared" si="2"/>
        <v>823.5</v>
      </c>
      <c r="S34" s="11">
        <v>8</v>
      </c>
      <c r="T34" s="12" t="s">
        <v>15</v>
      </c>
      <c r="U34" s="34">
        <v>1</v>
      </c>
      <c r="V34" s="14">
        <f>IF(U34&gt;0,((VLOOKUP($W$24,$B$3:$E$21,3,TRUE)*(U34-$M$7)+180)*O9)," ")</f>
        <v>495</v>
      </c>
      <c r="W34" s="15">
        <f t="shared" si="3"/>
        <v>742.5</v>
      </c>
    </row>
    <row r="35" spans="1:23" ht="15.75">
      <c r="A35" s="11">
        <v>9</v>
      </c>
      <c r="B35" s="12">
        <v>1</v>
      </c>
      <c r="C35" s="34"/>
      <c r="D35" s="14" t="str">
        <f>IF(C35&gt;0,((VLOOKUP($E$24,$B$3:$E$21,3,TRUE)*(C35-$M$7)+180)*O9)," ")</f>
        <v> </v>
      </c>
      <c r="E35" s="15" t="str">
        <f t="shared" si="1"/>
        <v> </v>
      </c>
      <c r="G35" s="11">
        <v>9</v>
      </c>
      <c r="H35" s="12">
        <v>2</v>
      </c>
      <c r="I35" s="34">
        <v>0.3</v>
      </c>
      <c r="J35" s="14">
        <f>IF(I35&gt;0,((VLOOKUP($K$24,$B$3:$E$21,3,TRUE)*(I35-$M$7)+180)*O9)," ")</f>
        <v>276</v>
      </c>
      <c r="K35" s="15">
        <f t="shared" si="0"/>
        <v>414</v>
      </c>
      <c r="M35" s="11">
        <v>9</v>
      </c>
      <c r="N35" s="12">
        <v>3</v>
      </c>
      <c r="O35" s="34">
        <v>0.3</v>
      </c>
      <c r="P35" s="14">
        <f>IF(O35&gt;0,((VLOOKUP($Q$24,$B$3:$E$21,3,TRUE)*(O35-$M$7)+180)*O9)," ")</f>
        <v>262</v>
      </c>
      <c r="Q35" s="15">
        <f t="shared" si="2"/>
        <v>393</v>
      </c>
      <c r="S35" s="11">
        <v>9</v>
      </c>
      <c r="T35" s="12">
        <v>4</v>
      </c>
      <c r="U35" s="34">
        <v>0.3</v>
      </c>
      <c r="V35" s="14">
        <f>IF(U35&gt;0,((VLOOKUP($W$24,$B$3:$E$21,3,TRUE)*(U35-$M$7)+180)*O9)," ")</f>
        <v>250</v>
      </c>
      <c r="W35" s="15">
        <f t="shared" si="3"/>
        <v>375</v>
      </c>
    </row>
    <row r="36" spans="1:23" ht="15.75">
      <c r="A36" s="11">
        <v>10</v>
      </c>
      <c r="B36" s="16"/>
      <c r="C36" s="13"/>
      <c r="D36" s="14" t="str">
        <f>IF(C36&gt;0,((VLOOKUP($E$24,$B$3:$E$21,3,TRUE)*(C36-$M$7)+180)*O9)," ")</f>
        <v> </v>
      </c>
      <c r="E36" s="15" t="str">
        <f t="shared" si="1"/>
        <v> </v>
      </c>
      <c r="G36" s="11">
        <v>10</v>
      </c>
      <c r="H36" s="16"/>
      <c r="I36" s="13"/>
      <c r="J36" s="14" t="str">
        <f>IF(I36&gt;0,((VLOOKUP($K$24,$B$3:$E$21,3,TRUE)*(I36-$M$7)+180)*O9)," ")</f>
        <v> </v>
      </c>
      <c r="K36" s="15" t="str">
        <f t="shared" si="0"/>
        <v> </v>
      </c>
      <c r="M36" s="11">
        <v>10</v>
      </c>
      <c r="N36" s="16"/>
      <c r="O36" s="13"/>
      <c r="P36" s="14" t="str">
        <f>IF(O36&gt;0,((VLOOKUP($Q$24,$B$3:$E$21,3,TRUE)*(O36-$M$7)+180)*O9)," ")</f>
        <v> </v>
      </c>
      <c r="Q36" s="15" t="str">
        <f t="shared" si="2"/>
        <v> </v>
      </c>
      <c r="S36" s="11">
        <v>10</v>
      </c>
      <c r="T36" s="16"/>
      <c r="U36" s="13"/>
      <c r="V36" s="14" t="str">
        <f>IF(U36&gt;0,((VLOOKUP($W$24,$B$3:$E$21,3,TRUE)*(U36-$M$7)+180)*O9)," ")</f>
        <v> </v>
      </c>
      <c r="W36" s="15" t="str">
        <f t="shared" si="3"/>
        <v> </v>
      </c>
    </row>
    <row r="37" spans="1:23" ht="15.75">
      <c r="A37" s="11">
        <v>11</v>
      </c>
      <c r="B37" s="16"/>
      <c r="C37" s="13"/>
      <c r="D37" s="14" t="str">
        <f>IF(C37&gt;0,((VLOOKUP($E$24,$B$3:$E$21,3,TRUE)*(C37-$M$7)+180)*O9)," ")</f>
        <v> </v>
      </c>
      <c r="E37" s="15" t="str">
        <f t="shared" si="1"/>
        <v> </v>
      </c>
      <c r="G37" s="11">
        <v>11</v>
      </c>
      <c r="H37" s="16"/>
      <c r="I37" s="13"/>
      <c r="J37" s="14" t="str">
        <f>IF(I37&gt;0,((VLOOKUP($K$24,$B$3:$E$21,3,TRUE)*(I37-$M$7)+180)*O9)," ")</f>
        <v> </v>
      </c>
      <c r="K37" s="15" t="str">
        <f t="shared" si="0"/>
        <v> </v>
      </c>
      <c r="M37" s="11">
        <v>11</v>
      </c>
      <c r="N37" s="16"/>
      <c r="O37" s="13"/>
      <c r="P37" s="14" t="str">
        <f>IF(O37&gt;0,((VLOOKUP($Q$24,$B$3:$E$21,3,TRUE)*(O37-$M$7)+180)*O9)," ")</f>
        <v> </v>
      </c>
      <c r="Q37" s="15" t="str">
        <f t="shared" si="2"/>
        <v> </v>
      </c>
      <c r="S37" s="11">
        <v>11</v>
      </c>
      <c r="T37" s="16"/>
      <c r="U37" s="13"/>
      <c r="V37" s="14" t="str">
        <f>IF(U37&gt;0,((VLOOKUP($W$24,$B$3:$E$21,3,TRUE)*(U37-$M$7)+180)*O9)," ")</f>
        <v> </v>
      </c>
      <c r="W37" s="15" t="str">
        <f t="shared" si="3"/>
        <v> </v>
      </c>
    </row>
    <row r="38" spans="1:23" ht="15.75">
      <c r="A38" s="11">
        <v>12</v>
      </c>
      <c r="B38" s="16"/>
      <c r="C38" s="13"/>
      <c r="D38" s="14" t="str">
        <f>IF(C38&gt;0,((VLOOKUP($E$24,$B$3:$E$21,3,TRUE)*(C38-$M$7)+180)*O9)," ")</f>
        <v> </v>
      </c>
      <c r="E38" s="15" t="str">
        <f t="shared" si="1"/>
        <v> </v>
      </c>
      <c r="G38" s="11">
        <v>12</v>
      </c>
      <c r="H38" s="16"/>
      <c r="I38" s="13"/>
      <c r="J38" s="14" t="str">
        <f>IF(I38&gt;0,((VLOOKUP($K$24,$B$3:$E$21,3,TRUE)*(I38-$M$7)+180)*O9)," ")</f>
        <v> </v>
      </c>
      <c r="K38" s="15" t="str">
        <f t="shared" si="0"/>
        <v> </v>
      </c>
      <c r="M38" s="11">
        <v>12</v>
      </c>
      <c r="N38" s="16"/>
      <c r="O38" s="13"/>
      <c r="P38" s="14" t="str">
        <f>IF(O38&gt;0,((VLOOKUP($Q$24,$B$3:$E$21,3,TRUE)*(O38-$M$7)+180)*O9)," ")</f>
        <v> </v>
      </c>
      <c r="Q38" s="15" t="str">
        <f t="shared" si="2"/>
        <v> </v>
      </c>
      <c r="S38" s="11">
        <v>12</v>
      </c>
      <c r="T38" s="16"/>
      <c r="U38" s="13"/>
      <c r="V38" s="14" t="str">
        <f>IF(U38&gt;0,((VLOOKUP($W$24,$B$3:$E$21,3,TRUE)*(U38-$M$7)+180)*O9)," ")</f>
        <v> </v>
      </c>
      <c r="W38" s="15" t="str">
        <f t="shared" si="3"/>
        <v> </v>
      </c>
    </row>
    <row r="39" spans="1:23" ht="15.75">
      <c r="A39" s="11">
        <v>13</v>
      </c>
      <c r="B39" s="16"/>
      <c r="C39" s="13"/>
      <c r="D39" s="14" t="str">
        <f>IF(C39&gt;0,((VLOOKUP($E$24,$B$3:$E$21,3,TRUE)*(C39-$M$7)+180)*O9)," ")</f>
        <v> </v>
      </c>
      <c r="E39" s="15" t="str">
        <f t="shared" si="1"/>
        <v> </v>
      </c>
      <c r="G39" s="11">
        <v>13</v>
      </c>
      <c r="H39" s="16"/>
      <c r="I39" s="13"/>
      <c r="J39" s="14" t="str">
        <f>IF(I39&gt;0,((VLOOKUP($K$24,$B$3:$E$21,3,TRUE)*(I39-$M$7)+180)*O9)," ")</f>
        <v> </v>
      </c>
      <c r="K39" s="15" t="str">
        <f t="shared" si="0"/>
        <v> </v>
      </c>
      <c r="M39" s="11">
        <v>13</v>
      </c>
      <c r="N39" s="16"/>
      <c r="O39" s="13"/>
      <c r="P39" s="14" t="str">
        <f>IF(O39&gt;0,((VLOOKUP($Q$24,$B$3:$E$21,3,TRUE)*(O39-$M$7)+180)*O9)," ")</f>
        <v> </v>
      </c>
      <c r="Q39" s="15" t="str">
        <f t="shared" si="2"/>
        <v> </v>
      </c>
      <c r="S39" s="11">
        <v>13</v>
      </c>
      <c r="T39" s="16"/>
      <c r="U39" s="13"/>
      <c r="V39" s="14" t="str">
        <f>IF(U39&gt;0,((VLOOKUP($W$24,$B$3:$E$21,3,TRUE)*(U39-$M$7)+180)*O9)," ")</f>
        <v> </v>
      </c>
      <c r="W39" s="15" t="str">
        <f t="shared" si="3"/>
        <v> </v>
      </c>
    </row>
    <row r="40" spans="1:23" ht="15.75">
      <c r="A40" s="11">
        <v>14</v>
      </c>
      <c r="B40" s="16"/>
      <c r="C40" s="13"/>
      <c r="D40" s="14" t="str">
        <f>IF(C40&gt;0,((VLOOKUP($E$24,$B$3:$E$21,3,TRUE)*(C40-$M$7)+180)*O9)," ")</f>
        <v> </v>
      </c>
      <c r="E40" s="15" t="str">
        <f t="shared" si="1"/>
        <v> </v>
      </c>
      <c r="G40" s="11">
        <v>14</v>
      </c>
      <c r="H40" s="16"/>
      <c r="I40" s="13"/>
      <c r="J40" s="14" t="str">
        <f>IF(I40&gt;0,((VLOOKUP($K$24,$B$3:$E$21,3,TRUE)*(I40-$M$7)+180)*O9)," ")</f>
        <v> </v>
      </c>
      <c r="K40" s="15" t="str">
        <f t="shared" si="0"/>
        <v> </v>
      </c>
      <c r="M40" s="11">
        <v>14</v>
      </c>
      <c r="N40" s="16"/>
      <c r="O40" s="13"/>
      <c r="P40" s="14" t="str">
        <f>IF(O40&gt;0,((VLOOKUP($Q$24,$B$3:$E$21,3,TRUE)*(O40-$M$7)+180)*O9)," ")</f>
        <v> </v>
      </c>
      <c r="Q40" s="15" t="str">
        <f t="shared" si="2"/>
        <v> </v>
      </c>
      <c r="S40" s="11">
        <v>14</v>
      </c>
      <c r="T40" s="16"/>
      <c r="U40" s="13"/>
      <c r="V40" s="14" t="str">
        <f>IF(U40&gt;0,((VLOOKUP($W$24,$B$3:$E$21,3,TRUE)*(U40-$M$7)+180)*O9)," ")</f>
        <v> </v>
      </c>
      <c r="W40" s="15" t="str">
        <f t="shared" si="3"/>
        <v> </v>
      </c>
    </row>
    <row r="41" spans="1:23" ht="15.75">
      <c r="A41" s="11">
        <v>15</v>
      </c>
      <c r="B41" s="16"/>
      <c r="C41" s="13"/>
      <c r="D41" s="14" t="str">
        <f>IF(C41&gt;0,((VLOOKUP($E$24,$B$3:$E$21,3,TRUE)*(C41-$M$7)+180)*O9)," ")</f>
        <v> </v>
      </c>
      <c r="E41" s="15" t="str">
        <f t="shared" si="1"/>
        <v> </v>
      </c>
      <c r="G41" s="11">
        <v>15</v>
      </c>
      <c r="H41" s="16"/>
      <c r="I41" s="13"/>
      <c r="J41" s="14" t="str">
        <f>IF(I41&gt;0,((VLOOKUP($K$24,$B$3:$E$21,3,TRUE)*(I41-$M$7)+180)*O9)," ")</f>
        <v> </v>
      </c>
      <c r="K41" s="15" t="str">
        <f t="shared" si="0"/>
        <v> </v>
      </c>
      <c r="M41" s="11">
        <v>15</v>
      </c>
      <c r="N41" s="16"/>
      <c r="O41" s="13"/>
      <c r="P41" s="14" t="str">
        <f>IF(O41&gt;0,((VLOOKUP($Q$24,$B$3:$E$21,3,TRUE)*(O41-$M$7)+180)*O9)," ")</f>
        <v> </v>
      </c>
      <c r="Q41" s="15" t="str">
        <f t="shared" si="2"/>
        <v> </v>
      </c>
      <c r="S41" s="11">
        <v>15</v>
      </c>
      <c r="T41" s="16"/>
      <c r="U41" s="13"/>
      <c r="V41" s="14" t="str">
        <f>IF(U41&gt;0,((VLOOKUP($W$24,$B$3:$E$21,3,TRUE)*(U41-$M$7)+180)*O9)," ")</f>
        <v> </v>
      </c>
      <c r="W41" s="15" t="str">
        <f t="shared" si="3"/>
        <v> </v>
      </c>
    </row>
    <row r="42" spans="1:23" ht="15.75">
      <c r="A42" s="11">
        <v>16</v>
      </c>
      <c r="B42" s="16"/>
      <c r="C42" s="13"/>
      <c r="D42" s="14" t="str">
        <f>IF(C42&gt;0,((VLOOKUP($E$24,$B$3:$E$21,3,TRUE)*(C42-$M$7)+180)*O9)," ")</f>
        <v> </v>
      </c>
      <c r="E42" s="15" t="str">
        <f t="shared" si="1"/>
        <v> </v>
      </c>
      <c r="G42" s="11">
        <v>16</v>
      </c>
      <c r="H42" s="16"/>
      <c r="I42" s="13"/>
      <c r="J42" s="14" t="str">
        <f>IF(I42&gt;0,((VLOOKUP($K$24,$B$3:$E$21,3,TRUE)*(I42-$M$7)+180)*O9)," ")</f>
        <v> </v>
      </c>
      <c r="K42" s="15" t="str">
        <f t="shared" si="0"/>
        <v> </v>
      </c>
      <c r="M42" s="11">
        <v>16</v>
      </c>
      <c r="N42" s="16"/>
      <c r="O42" s="13"/>
      <c r="P42" s="14" t="str">
        <f>IF(O42&gt;0,((VLOOKUP($Q$24,$B$3:$E$21,3,TRUE)*(O42-$M$7)+180)*O9)," ")</f>
        <v> </v>
      </c>
      <c r="Q42" s="15" t="str">
        <f t="shared" si="2"/>
        <v> </v>
      </c>
      <c r="S42" s="11">
        <v>16</v>
      </c>
      <c r="T42" s="16"/>
      <c r="U42" s="13"/>
      <c r="V42" s="14" t="str">
        <f>IF(U42&gt;0,((VLOOKUP($W$24,$B$3:$E$21,3,TRUE)*(U42-$M$7)+180)*O9)," ")</f>
        <v> </v>
      </c>
      <c r="W42" s="15" t="str">
        <f t="shared" si="3"/>
        <v> </v>
      </c>
    </row>
    <row r="43" spans="1:23" ht="15.75">
      <c r="A43" s="11">
        <v>17</v>
      </c>
      <c r="B43" s="16"/>
      <c r="C43" s="13"/>
      <c r="D43" s="14" t="str">
        <f>IF(C43&gt;0,((VLOOKUP($E$24,$B$3:$E$21,3,TRUE)*(C43-$M$7)+180)*O9)," ")</f>
        <v> </v>
      </c>
      <c r="E43" s="15" t="str">
        <f t="shared" si="1"/>
        <v> </v>
      </c>
      <c r="G43" s="11">
        <v>17</v>
      </c>
      <c r="H43" s="16"/>
      <c r="I43" s="13"/>
      <c r="J43" s="14" t="str">
        <f>IF(I43&gt;0,((VLOOKUP($K$24,$B$3:$E$21,3,TRUE)*(I43-$M$7)+180)*O9)," ")</f>
        <v> </v>
      </c>
      <c r="K43" s="15" t="str">
        <f t="shared" si="0"/>
        <v> </v>
      </c>
      <c r="M43" s="11">
        <v>17</v>
      </c>
      <c r="N43" s="16"/>
      <c r="O43" s="13"/>
      <c r="P43" s="14" t="str">
        <f>IF(O43&gt;0,((VLOOKUP($Q$24,$B$3:$E$21,3,TRUE)*(O43-$M$7)+180)*O9)," ")</f>
        <v> </v>
      </c>
      <c r="Q43" s="15" t="str">
        <f t="shared" si="2"/>
        <v> </v>
      </c>
      <c r="S43" s="11">
        <v>17</v>
      </c>
      <c r="T43" s="16"/>
      <c r="U43" s="13"/>
      <c r="V43" s="14" t="str">
        <f>IF(U43&gt;0,((VLOOKUP($W$24,$B$3:$E$21,3,TRUE)*(U43-$M$7)+180)*O9)," ")</f>
        <v> </v>
      </c>
      <c r="W43" s="15" t="str">
        <f t="shared" si="3"/>
        <v> </v>
      </c>
    </row>
    <row r="44" spans="1:23" ht="15.75">
      <c r="A44" s="11">
        <v>18</v>
      </c>
      <c r="B44" s="16"/>
      <c r="C44" s="13"/>
      <c r="D44" s="14" t="str">
        <f>IF(C44&gt;0,((VLOOKUP($E$24,$B$3:$E$21,3,TRUE)*(C44-$M$7)+180)*O9)," ")</f>
        <v> </v>
      </c>
      <c r="E44" s="15" t="str">
        <f t="shared" si="1"/>
        <v> </v>
      </c>
      <c r="G44" s="11">
        <v>18</v>
      </c>
      <c r="H44" s="16"/>
      <c r="I44" s="13"/>
      <c r="J44" s="14" t="str">
        <f>IF(I44&gt;0,((VLOOKUP($K$24,$B$3:$E$21,3,TRUE)*(I44-$M$7)+180)*O9)," ")</f>
        <v> </v>
      </c>
      <c r="K44" s="15" t="str">
        <f t="shared" si="0"/>
        <v> </v>
      </c>
      <c r="M44" s="11">
        <v>18</v>
      </c>
      <c r="N44" s="16"/>
      <c r="O44" s="13"/>
      <c r="P44" s="14" t="str">
        <f>IF(O44&gt;0,((VLOOKUP($Q$24,$B$3:$E$21,3,TRUE)*(O44-$M$7)+180)*O9)," ")</f>
        <v> </v>
      </c>
      <c r="Q44" s="15" t="str">
        <f t="shared" si="2"/>
        <v> </v>
      </c>
      <c r="S44" s="11">
        <v>18</v>
      </c>
      <c r="T44" s="16"/>
      <c r="U44" s="13"/>
      <c r="V44" s="14" t="str">
        <f>IF(U44&gt;0,((VLOOKUP($W$24,$B$3:$E$21,3,TRUE)*(U44-$M$7)+180)*O9)," ")</f>
        <v> </v>
      </c>
      <c r="W44" s="15" t="str">
        <f t="shared" si="3"/>
        <v> </v>
      </c>
    </row>
    <row r="45" spans="1:23" ht="15.75">
      <c r="A45" s="11">
        <v>19</v>
      </c>
      <c r="B45" s="16"/>
      <c r="C45" s="13"/>
      <c r="D45" s="14" t="str">
        <f>IF(C45&gt;0,((VLOOKUP($E$24,$B$3:$E$21,3,TRUE)*(C45-$M$7)+180)*O9)," ")</f>
        <v> </v>
      </c>
      <c r="E45" s="15" t="str">
        <f t="shared" si="1"/>
        <v> </v>
      </c>
      <c r="G45" s="11">
        <v>19</v>
      </c>
      <c r="H45" s="16"/>
      <c r="I45" s="13"/>
      <c r="J45" s="14" t="str">
        <f>IF(I45&gt;0,((VLOOKUP($K$24,$B$3:$E$21,3,TRUE)*(I45-$M$7)+180)*O9)," ")</f>
        <v> </v>
      </c>
      <c r="K45" s="15" t="str">
        <f t="shared" si="0"/>
        <v> </v>
      </c>
      <c r="M45" s="11">
        <v>19</v>
      </c>
      <c r="N45" s="16"/>
      <c r="O45" s="13"/>
      <c r="P45" s="14" t="str">
        <f>IF(O45&gt;0,((VLOOKUP($Q$24,$B$3:$E$21,3,TRUE)*(O45-$M$7)+180)*O9)," ")</f>
        <v> </v>
      </c>
      <c r="Q45" s="15" t="str">
        <f t="shared" si="2"/>
        <v> </v>
      </c>
      <c r="S45" s="11">
        <v>19</v>
      </c>
      <c r="T45" s="16"/>
      <c r="U45" s="13"/>
      <c r="V45" s="14" t="str">
        <f>IF(U45&gt;0,((VLOOKUP($W$24,$B$3:$E$21,3,TRUE)*(U45-$M$7)+180)*O9)," ")</f>
        <v> </v>
      </c>
      <c r="W45" s="15" t="str">
        <f t="shared" si="3"/>
        <v> </v>
      </c>
    </row>
    <row r="46" spans="1:23" ht="15.75">
      <c r="A46" s="17">
        <v>20</v>
      </c>
      <c r="B46" s="16"/>
      <c r="C46" s="13"/>
      <c r="D46" s="14" t="str">
        <f>IF(C46&gt;0,((VLOOKUP($E$24,$B$3:$E$21,3,TRUE)*(C46-$M$7)+180)*O9)," ")</f>
        <v> </v>
      </c>
      <c r="E46" s="15" t="str">
        <f t="shared" si="1"/>
        <v> </v>
      </c>
      <c r="G46" s="17">
        <v>20</v>
      </c>
      <c r="H46" s="16"/>
      <c r="I46" s="13"/>
      <c r="J46" s="14" t="str">
        <f>IF(I46&gt;0,((VLOOKUP($K$24,$B$3:$E$21,3,TRUE)*(I46-$M$7)+180)*O9)," ")</f>
        <v> </v>
      </c>
      <c r="K46" s="15" t="str">
        <f t="shared" si="0"/>
        <v> </v>
      </c>
      <c r="M46" s="17">
        <v>20</v>
      </c>
      <c r="N46" s="16"/>
      <c r="O46" s="13"/>
      <c r="P46" s="14" t="str">
        <f>IF(O46&gt;0,((VLOOKUP($Q$24,$B$3:$E$21,3,TRUE)*(O46-$M$7)+180)*O9)," ")</f>
        <v> </v>
      </c>
      <c r="Q46" s="15" t="str">
        <f t="shared" si="2"/>
        <v> </v>
      </c>
      <c r="S46" s="17">
        <v>20</v>
      </c>
      <c r="T46" s="16"/>
      <c r="U46" s="13"/>
      <c r="V46" s="14" t="str">
        <f>IF(U46&gt;0,((VLOOKUP($W$24,$B$3:$E$21,3,TRUE)*(U46-$M$7)+180)*O9)," ")</f>
        <v> </v>
      </c>
      <c r="W46" s="15" t="str">
        <f t="shared" si="3"/>
        <v> </v>
      </c>
    </row>
    <row r="47" spans="1:23" ht="15.75">
      <c r="A47" s="18" t="s">
        <v>29</v>
      </c>
      <c r="B47" s="8"/>
      <c r="C47" s="19">
        <f>SUM(C27:C46)</f>
        <v>12</v>
      </c>
      <c r="D47" s="20"/>
      <c r="E47" s="21"/>
      <c r="G47" s="18" t="s">
        <v>29</v>
      </c>
      <c r="H47" s="8"/>
      <c r="I47" s="19">
        <f>SUM(I27:I46)</f>
        <v>7.2</v>
      </c>
      <c r="J47" s="20"/>
      <c r="K47" s="21"/>
      <c r="M47" s="18" t="s">
        <v>29</v>
      </c>
      <c r="N47" s="8"/>
      <c r="O47" s="19">
        <f>SUM(O27:O46)</f>
        <v>7.2</v>
      </c>
      <c r="P47" s="20"/>
      <c r="Q47" s="21"/>
      <c r="S47" s="18" t="s">
        <v>29</v>
      </c>
      <c r="T47" s="8"/>
      <c r="U47" s="19">
        <f>SUM(U27:U46)</f>
        <v>7.2</v>
      </c>
      <c r="V47" s="20"/>
      <c r="W47" s="21"/>
    </row>
    <row r="48" spans="2:23" ht="27.75" customHeight="1">
      <c r="B48" s="51" t="s">
        <v>30</v>
      </c>
      <c r="C48" s="52"/>
      <c r="D48" s="22">
        <f>SUM(D27:D46)</f>
        <v>5476</v>
      </c>
      <c r="E48" s="23"/>
      <c r="H48" s="51" t="s">
        <v>30</v>
      </c>
      <c r="I48" s="52"/>
      <c r="J48" s="22">
        <f>SUM(J27:J46)</f>
        <v>4644</v>
      </c>
      <c r="K48" s="23"/>
      <c r="N48" s="51" t="s">
        <v>30</v>
      </c>
      <c r="O48" s="52"/>
      <c r="P48" s="22">
        <f>SUM(P27:P46)</f>
        <v>4203</v>
      </c>
      <c r="Q48" s="23"/>
      <c r="T48" s="51" t="s">
        <v>30</v>
      </c>
      <c r="U48" s="52"/>
      <c r="V48" s="22">
        <f>SUM(V27:V46)</f>
        <v>3825</v>
      </c>
      <c r="W48" s="23"/>
    </row>
    <row r="49" spans="2:23" ht="2.25" customHeight="1">
      <c r="B49" s="49" t="s">
        <v>16</v>
      </c>
      <c r="C49" s="50"/>
      <c r="D49" s="24">
        <f>D48*1.5</f>
        <v>8214</v>
      </c>
      <c r="E49" s="25"/>
      <c r="F49" s="26"/>
      <c r="G49" s="26"/>
      <c r="H49" s="49" t="s">
        <v>16</v>
      </c>
      <c r="I49" s="50"/>
      <c r="J49" s="24">
        <f>J48*1.5</f>
        <v>6966</v>
      </c>
      <c r="K49" s="25"/>
      <c r="L49" s="26"/>
      <c r="M49" s="26"/>
      <c r="N49" s="49" t="s">
        <v>16</v>
      </c>
      <c r="O49" s="50"/>
      <c r="P49" s="24">
        <f>P48*1.5</f>
        <v>6304.5</v>
      </c>
      <c r="Q49" s="25"/>
      <c r="R49" s="26"/>
      <c r="S49" s="26"/>
      <c r="T49" s="49" t="s">
        <v>16</v>
      </c>
      <c r="U49" s="50"/>
      <c r="V49" s="24">
        <f>V48*1.5</f>
        <v>5737.5</v>
      </c>
      <c r="W49" s="27"/>
    </row>
    <row r="50" spans="2:23" ht="15.75">
      <c r="B50" s="45" t="s">
        <v>17</v>
      </c>
      <c r="C50" s="46"/>
      <c r="D50" s="28" t="str">
        <f>IF(D48&gt;450,IF(D48&gt;895,IF(D48&gt;1415,IF(D48&gt;1935,IF(D48&gt;2410,IF(D48&gt;2950,IF(D48&gt;3615,IF(D48&gt;4425," "," ")," ")," "),"4.000V"),"3.000V"),"2.000V"),"1.000V")," ")</f>
        <v> </v>
      </c>
      <c r="E50" s="27"/>
      <c r="H50" s="45" t="s">
        <v>17</v>
      </c>
      <c r="I50" s="46"/>
      <c r="J50" s="28" t="str">
        <f>IF(J48&gt;450,IF(J48&gt;895,IF(J48&gt;1415,IF(J48&gt;1935,IF(J48&gt;2410,IF(J48&gt;2950,IF(J48&gt;3615,IF(J48&gt;4425," "," ")," ")," "),"4.000V"),"3.000V"),"2.000V"),"1.000V")," ")</f>
        <v> </v>
      </c>
      <c r="K50" s="27"/>
      <c r="N50" s="45" t="s">
        <v>17</v>
      </c>
      <c r="O50" s="46"/>
      <c r="P50" s="28" t="str">
        <f>IF(P48&gt;450,IF(P48&gt;895,IF(P48&gt;1415,IF(P48&gt;1935,IF(P48&gt;2410,IF(P48&gt;2950,IF(P48&gt;3615,IF(P48&gt;4425," "," ")," ")," "),"4.000V"),"3.000V"),"2.000V"),"1.000V")," ")</f>
        <v> </v>
      </c>
      <c r="Q50" s="27"/>
      <c r="T50" s="45" t="s">
        <v>17</v>
      </c>
      <c r="U50" s="46"/>
      <c r="V50" s="28" t="str">
        <f>IF(V48&gt;450,IF(V48&gt;895,IF(V48&gt;1415,IF(V48&gt;1935,IF(V48&gt;2410,IF(V48&gt;2950,IF(V48&gt;3615,IF(V48&gt;4425," "," ")," ")," "),"4.000V"),"3.000V"),"2.000V"),"1.000V")," ")</f>
        <v> </v>
      </c>
      <c r="W50" s="27"/>
    </row>
    <row r="51" spans="2:23" ht="15.75">
      <c r="B51" s="47"/>
      <c r="C51" s="48"/>
      <c r="D51" s="29" t="str">
        <f>IF(D48&gt;1415,IF(D48&gt;1935,IF(D48&gt;2410,IF(D48&gt;2950,IF(D48&gt;3615,IF(D48&gt;4425,IF(D48&gt;5110,IF(D48&gt;5800," ","10.000"),"9.000V"),"7.500V"),"6.000V"),"5.000V")," ")," ")," ")</f>
        <v>10.000</v>
      </c>
      <c r="E51" s="30"/>
      <c r="H51" s="47"/>
      <c r="I51" s="48"/>
      <c r="J51" s="29" t="str">
        <f>IF(J48&gt;1415,IF(J48&gt;1935,IF(J48&gt;2410,IF(J48&gt;2950,IF(J48&gt;3615,IF(J48&gt;4425,IF(J48&gt;5110,IF(J48&gt;5800," ","10.000"),"9.000V"),"7.500V"),"6.000V"),"5.000V")," ")," ")," ")</f>
        <v>9.000V</v>
      </c>
      <c r="K51" s="30"/>
      <c r="N51" s="47"/>
      <c r="O51" s="48"/>
      <c r="P51" s="29" t="str">
        <f>IF(P48&gt;1415,IF(P48&gt;1935,IF(P48&gt;2410,IF(P48&gt;2950,IF(P48&gt;3615,IF(P48&gt;4425,IF(P48&gt;5110,IF(P48&gt;5800," ","10.000"),"9.000V"),"7.500V"),"6.000V"),"5.000V")," ")," ")," ")</f>
        <v>7.500V</v>
      </c>
      <c r="Q51" s="30"/>
      <c r="T51" s="47"/>
      <c r="U51" s="48"/>
      <c r="V51" s="29" t="str">
        <f>IF(V48&gt;1415,IF(V48&gt;1935,IF(V48&gt;2410,IF(V48&gt;2950,IF(V48&gt;3615,IF(V48&gt;4425,IF(V48&gt;5110,IF(V48&gt;5800," ","10.000"),"9.000V"),"7.500V"),"6.000V"),"5.000V")," ")," ")," ")</f>
        <v>7.500V</v>
      </c>
      <c r="W51" s="30"/>
    </row>
    <row r="53" spans="1:24" ht="15.75">
      <c r="A53" t="s">
        <v>37</v>
      </c>
      <c r="R53" s="6"/>
      <c r="S53" s="6"/>
      <c r="T53" s="6"/>
      <c r="U53" s="6"/>
      <c r="V53" s="6"/>
      <c r="W53" s="6"/>
      <c r="X53" s="6"/>
    </row>
    <row r="54" spans="1:24" ht="15.75">
      <c r="A54" t="s">
        <v>31</v>
      </c>
      <c r="R54" s="6"/>
      <c r="S54" s="6"/>
      <c r="T54" s="6"/>
      <c r="U54" s="6"/>
      <c r="V54" s="6"/>
      <c r="W54" s="6"/>
      <c r="X54" s="6"/>
    </row>
    <row r="55" spans="1:24" ht="15.75">
      <c r="A55" t="s">
        <v>32</v>
      </c>
      <c r="R55" s="6"/>
      <c r="S55" s="6"/>
      <c r="T55" s="6"/>
      <c r="U55" s="6"/>
      <c r="V55" s="6"/>
      <c r="W55" s="6"/>
      <c r="X55" s="6"/>
    </row>
    <row r="56" spans="1:24" ht="15.75">
      <c r="A56" t="s">
        <v>33</v>
      </c>
      <c r="R56" s="6"/>
      <c r="S56" s="6"/>
      <c r="T56" s="6"/>
      <c r="U56" s="6"/>
      <c r="V56" s="6"/>
      <c r="W56" s="6"/>
      <c r="X56" s="6"/>
    </row>
    <row r="57" spans="4:24" ht="15.75">
      <c r="D57" s="31"/>
      <c r="E57" s="32"/>
      <c r="R57" s="6"/>
      <c r="S57" s="6"/>
      <c r="T57" s="6"/>
      <c r="U57" s="6"/>
      <c r="V57" s="6"/>
      <c r="W57" s="6"/>
      <c r="X57" s="6"/>
    </row>
    <row r="58" spans="4:5" ht="15.75">
      <c r="D58" s="31"/>
      <c r="E58" s="33"/>
    </row>
    <row r="59" ht="15.75">
      <c r="D59" s="31"/>
    </row>
    <row r="60" ht="15.75">
      <c r="D60" s="31"/>
    </row>
    <row r="61" ht="15.75">
      <c r="D61" s="31"/>
    </row>
    <row r="62" ht="15.75">
      <c r="D62" s="31"/>
    </row>
    <row r="63" ht="15.75">
      <c r="D63" s="31"/>
    </row>
    <row r="64" ht="15.75">
      <c r="D64" s="31"/>
    </row>
    <row r="65" ht="15.75">
      <c r="D65" s="31"/>
    </row>
    <row r="66" ht="15.75">
      <c r="D66" s="31"/>
    </row>
    <row r="67" ht="15.75">
      <c r="D67" s="31"/>
    </row>
  </sheetData>
  <mergeCells count="28">
    <mergeCell ref="T23:V23"/>
    <mergeCell ref="A24:D24"/>
    <mergeCell ref="G24:J24"/>
    <mergeCell ref="M24:P24"/>
    <mergeCell ref="S24:V24"/>
    <mergeCell ref="B23:D23"/>
    <mergeCell ref="H23:J23"/>
    <mergeCell ref="N23:P23"/>
    <mergeCell ref="A25:B25"/>
    <mergeCell ref="D25:E25"/>
    <mergeCell ref="G25:H25"/>
    <mergeCell ref="J25:K25"/>
    <mergeCell ref="M25:N25"/>
    <mergeCell ref="P25:Q25"/>
    <mergeCell ref="S25:T25"/>
    <mergeCell ref="V25:W25"/>
    <mergeCell ref="B48:C48"/>
    <mergeCell ref="H48:I48"/>
    <mergeCell ref="N48:O48"/>
    <mergeCell ref="T48:U48"/>
    <mergeCell ref="B49:C49"/>
    <mergeCell ref="H49:I49"/>
    <mergeCell ref="N49:O49"/>
    <mergeCell ref="T49:U49"/>
    <mergeCell ref="B50:C51"/>
    <mergeCell ref="H50:I51"/>
    <mergeCell ref="N50:O51"/>
    <mergeCell ref="T50:U51"/>
  </mergeCells>
  <printOptions/>
  <pageMargins left="0.75" right="0.75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tabSelected="1" view="pageBreakPreview" zoomScaleNormal="75" zoomScaleSheetLayoutView="100" workbookViewId="0" topLeftCell="A21">
      <selection activeCell="C31" sqref="C31"/>
    </sheetView>
  </sheetViews>
  <sheetFormatPr defaultColWidth="8.796875" defaultRowHeight="15"/>
  <cols>
    <col min="1" max="1" width="3.59765625" style="0" customWidth="1"/>
    <col min="2" max="2" width="4.3984375" style="0" customWidth="1"/>
    <col min="3" max="3" width="6.59765625" style="0" customWidth="1"/>
    <col min="4" max="4" width="7.8984375" style="0" customWidth="1"/>
    <col min="5" max="5" width="7.19921875" style="0" customWidth="1"/>
    <col min="6" max="6" width="1.8984375" style="0" customWidth="1"/>
    <col min="7" max="7" width="3.59765625" style="0" customWidth="1"/>
    <col min="8" max="8" width="4.3984375" style="0" customWidth="1"/>
    <col min="9" max="9" width="6.59765625" style="0" customWidth="1"/>
    <col min="10" max="10" width="7.8984375" style="0" customWidth="1"/>
    <col min="11" max="11" width="7.19921875" style="0" customWidth="1"/>
    <col min="12" max="12" width="1.8984375" style="0" customWidth="1"/>
    <col min="13" max="13" width="3.59765625" style="0" customWidth="1"/>
    <col min="14" max="14" width="4.3984375" style="0" customWidth="1"/>
    <col min="15" max="15" width="6.59765625" style="0" customWidth="1"/>
    <col min="16" max="16" width="7.8984375" style="0" customWidth="1"/>
    <col min="17" max="17" width="7.19921875" style="0" customWidth="1"/>
    <col min="18" max="18" width="1.8984375" style="0" customWidth="1"/>
    <col min="19" max="19" width="3.59765625" style="0" customWidth="1"/>
    <col min="20" max="20" width="4.3984375" style="0" customWidth="1"/>
    <col min="21" max="21" width="6.59765625" style="0" customWidth="1"/>
    <col min="22" max="22" width="7.8984375" style="0" customWidth="1"/>
    <col min="23" max="23" width="7.19921875" style="0" customWidth="1"/>
    <col min="24" max="24" width="1.8984375" style="0" customWidth="1"/>
    <col min="25" max="16384" width="10" style="0" customWidth="1"/>
  </cols>
  <sheetData>
    <row r="1" spans="2:5" ht="12.75" customHeight="1" hidden="1">
      <c r="B1" s="1" t="s">
        <v>0</v>
      </c>
      <c r="C1" s="1"/>
      <c r="D1" s="4" t="s">
        <v>34</v>
      </c>
      <c r="E1" s="4" t="s">
        <v>1</v>
      </c>
    </row>
    <row r="2" spans="2:8" ht="12.75" customHeight="1" hidden="1">
      <c r="B2" s="1" t="s">
        <v>2</v>
      </c>
      <c r="C2" s="1"/>
      <c r="D2" s="4" t="s">
        <v>3</v>
      </c>
      <c r="E2" s="4" t="s">
        <v>3</v>
      </c>
      <c r="H2" t="s">
        <v>4</v>
      </c>
    </row>
    <row r="3" spans="2:8" ht="12.75" customHeight="1" hidden="1">
      <c r="B3" s="1">
        <v>6</v>
      </c>
      <c r="C3" s="1"/>
      <c r="D3" s="4">
        <v>825</v>
      </c>
      <c r="E3" s="4"/>
      <c r="H3" t="s">
        <v>5</v>
      </c>
    </row>
    <row r="4" spans="2:5" ht="12.75" customHeight="1" hidden="1">
      <c r="B4" s="1">
        <v>7</v>
      </c>
      <c r="C4" s="1"/>
      <c r="D4" s="4">
        <v>725</v>
      </c>
      <c r="E4" s="4"/>
    </row>
    <row r="5" spans="2:5" ht="12.75" customHeight="1" hidden="1">
      <c r="B5" s="1">
        <v>8</v>
      </c>
      <c r="C5" s="1"/>
      <c r="D5" s="4">
        <v>635</v>
      </c>
      <c r="E5" s="4">
        <v>865</v>
      </c>
    </row>
    <row r="6" spans="2:5" ht="12.75" customHeight="1" hidden="1">
      <c r="B6" s="1">
        <v>9</v>
      </c>
      <c r="C6" s="1"/>
      <c r="D6" s="4">
        <v>550</v>
      </c>
      <c r="E6" s="4">
        <v>795</v>
      </c>
    </row>
    <row r="7" spans="2:13" ht="12.75" customHeight="1" hidden="1">
      <c r="B7" s="1">
        <v>10</v>
      </c>
      <c r="C7" s="1"/>
      <c r="D7" s="4">
        <v>495</v>
      </c>
      <c r="E7" s="4">
        <v>735</v>
      </c>
      <c r="I7" t="s">
        <v>6</v>
      </c>
      <c r="M7">
        <v>0</v>
      </c>
    </row>
    <row r="8" spans="2:5" ht="12.75" customHeight="1" hidden="1">
      <c r="B8" s="1">
        <v>11</v>
      </c>
      <c r="C8" s="1"/>
      <c r="D8" s="4">
        <v>445</v>
      </c>
      <c r="E8" s="4">
        <v>665</v>
      </c>
    </row>
    <row r="9" spans="2:15" ht="12.75" customHeight="1" hidden="1">
      <c r="B9" s="1">
        <v>12</v>
      </c>
      <c r="C9" s="1"/>
      <c r="D9" s="4">
        <v>410</v>
      </c>
      <c r="E9" s="4">
        <v>610</v>
      </c>
      <c r="I9" t="s">
        <v>7</v>
      </c>
      <c r="O9">
        <v>1</v>
      </c>
    </row>
    <row r="10" spans="2:5" ht="12.75" customHeight="1" hidden="1">
      <c r="B10" s="1">
        <v>13</v>
      </c>
      <c r="C10" s="1"/>
      <c r="D10" s="4">
        <v>375</v>
      </c>
      <c r="E10" s="4">
        <v>560</v>
      </c>
    </row>
    <row r="11" spans="2:5" ht="12.75" customHeight="1" hidden="1">
      <c r="B11" s="1">
        <v>14</v>
      </c>
      <c r="C11" s="1"/>
      <c r="D11" s="4">
        <v>350</v>
      </c>
      <c r="E11" s="4">
        <v>515</v>
      </c>
    </row>
    <row r="12" spans="2:5" ht="12.75" customHeight="1" hidden="1">
      <c r="B12" s="1">
        <v>15</v>
      </c>
      <c r="C12" s="1"/>
      <c r="D12" s="4">
        <v>330</v>
      </c>
      <c r="E12" s="4">
        <v>480</v>
      </c>
    </row>
    <row r="13" spans="2:5" ht="12.75" customHeight="1" hidden="1">
      <c r="B13" s="1">
        <v>16</v>
      </c>
      <c r="C13" s="1"/>
      <c r="D13" s="4">
        <v>310</v>
      </c>
      <c r="E13" s="4">
        <v>455</v>
      </c>
    </row>
    <row r="14" spans="2:5" ht="12.75" customHeight="1" hidden="1">
      <c r="B14" s="1">
        <v>17</v>
      </c>
      <c r="C14" s="1"/>
      <c r="D14" s="4">
        <v>295</v>
      </c>
      <c r="E14" s="4">
        <v>430</v>
      </c>
    </row>
    <row r="15" spans="2:5" ht="12.75" customHeight="1" hidden="1">
      <c r="B15" s="1">
        <v>18</v>
      </c>
      <c r="C15" s="1"/>
      <c r="D15" s="4">
        <v>280</v>
      </c>
      <c r="E15" s="4">
        <v>410</v>
      </c>
    </row>
    <row r="16" spans="2:5" ht="12.75" customHeight="1" hidden="1">
      <c r="B16" s="1">
        <v>19</v>
      </c>
      <c r="C16" s="1"/>
      <c r="D16" s="4">
        <v>265</v>
      </c>
      <c r="E16" s="4">
        <v>395</v>
      </c>
    </row>
    <row r="17" spans="2:5" ht="12.75" customHeight="1" hidden="1">
      <c r="B17" s="1">
        <v>20</v>
      </c>
      <c r="C17" s="1"/>
      <c r="D17" s="4">
        <v>255</v>
      </c>
      <c r="E17" s="4">
        <v>380</v>
      </c>
    </row>
    <row r="18" spans="2:5" ht="12.75" customHeight="1" hidden="1">
      <c r="B18" s="1">
        <v>21</v>
      </c>
      <c r="C18" s="1"/>
      <c r="D18" s="4">
        <v>245</v>
      </c>
      <c r="E18" s="4">
        <v>370</v>
      </c>
    </row>
    <row r="19" spans="2:5" ht="12.75" customHeight="1" hidden="1">
      <c r="B19" s="1">
        <v>22</v>
      </c>
      <c r="C19" s="1"/>
      <c r="D19" s="4">
        <v>235</v>
      </c>
      <c r="E19" s="4">
        <v>365</v>
      </c>
    </row>
    <row r="20" spans="2:5" ht="12.75" customHeight="1" hidden="1">
      <c r="B20" s="1">
        <v>23</v>
      </c>
      <c r="C20" s="1"/>
      <c r="D20" s="4">
        <v>230</v>
      </c>
      <c r="E20" s="4">
        <v>355</v>
      </c>
    </row>
    <row r="21" spans="2:5" ht="12.75" customHeight="1">
      <c r="B21" s="43"/>
      <c r="C21" s="43"/>
      <c r="D21" s="44"/>
      <c r="E21" s="5"/>
    </row>
    <row r="22" spans="1:23" ht="12.75" customHeight="1">
      <c r="A22" s="6"/>
      <c r="B22" s="57" t="s">
        <v>18</v>
      </c>
      <c r="C22" s="57"/>
      <c r="D22" s="57"/>
      <c r="E22" s="6"/>
      <c r="F22" s="6"/>
      <c r="G22" s="6"/>
      <c r="H22" s="57" t="s">
        <v>19</v>
      </c>
      <c r="I22" s="57"/>
      <c r="J22" s="57"/>
      <c r="K22" s="6"/>
      <c r="L22" s="6"/>
      <c r="M22" s="6"/>
      <c r="N22" s="57" t="s">
        <v>20</v>
      </c>
      <c r="O22" s="57"/>
      <c r="P22" s="57"/>
      <c r="Q22" s="6"/>
      <c r="R22" s="6"/>
      <c r="S22" s="6"/>
      <c r="T22" s="57" t="s">
        <v>21</v>
      </c>
      <c r="U22" s="57"/>
      <c r="V22" s="57"/>
      <c r="W22" s="6"/>
    </row>
    <row r="23" spans="1:23" ht="15.75">
      <c r="A23" s="58" t="s">
        <v>22</v>
      </c>
      <c r="B23" s="59"/>
      <c r="C23" s="59"/>
      <c r="D23" s="60"/>
      <c r="E23" s="7">
        <v>18</v>
      </c>
      <c r="G23" s="58" t="s">
        <v>22</v>
      </c>
      <c r="H23" s="59"/>
      <c r="I23" s="59"/>
      <c r="J23" s="60"/>
      <c r="K23" s="7">
        <v>18</v>
      </c>
      <c r="M23" s="58" t="s">
        <v>22</v>
      </c>
      <c r="N23" s="59"/>
      <c r="O23" s="59"/>
      <c r="P23" s="60"/>
      <c r="Q23" s="7">
        <v>18</v>
      </c>
      <c r="S23" s="58" t="s">
        <v>22</v>
      </c>
      <c r="T23" s="59"/>
      <c r="U23" s="59"/>
      <c r="V23" s="60"/>
      <c r="W23" s="7">
        <v>22</v>
      </c>
    </row>
    <row r="24" spans="1:23" ht="15.75">
      <c r="A24" s="53" t="s">
        <v>8</v>
      </c>
      <c r="B24" s="54"/>
      <c r="C24" s="9" t="s">
        <v>23</v>
      </c>
      <c r="D24" s="63" t="s">
        <v>35</v>
      </c>
      <c r="E24" s="64"/>
      <c r="G24" s="53" t="s">
        <v>8</v>
      </c>
      <c r="H24" s="54"/>
      <c r="I24" s="9" t="s">
        <v>23</v>
      </c>
      <c r="J24" s="63" t="s">
        <v>35</v>
      </c>
      <c r="K24" s="64"/>
      <c r="M24" s="53" t="s">
        <v>8</v>
      </c>
      <c r="N24" s="54"/>
      <c r="O24" s="9" t="s">
        <v>23</v>
      </c>
      <c r="P24" s="63" t="s">
        <v>36</v>
      </c>
      <c r="Q24" s="64"/>
      <c r="S24" s="53" t="s">
        <v>8</v>
      </c>
      <c r="T24" s="54"/>
      <c r="U24" s="9" t="s">
        <v>23</v>
      </c>
      <c r="V24" s="63" t="s">
        <v>36</v>
      </c>
      <c r="W24" s="64"/>
    </row>
    <row r="25" spans="1:23" ht="26.25">
      <c r="A25" s="9" t="s">
        <v>25</v>
      </c>
      <c r="B25" s="10" t="s">
        <v>9</v>
      </c>
      <c r="C25" s="9" t="s">
        <v>24</v>
      </c>
      <c r="D25" s="35" t="s">
        <v>27</v>
      </c>
      <c r="E25" s="35" t="s">
        <v>28</v>
      </c>
      <c r="G25" s="9" t="s">
        <v>25</v>
      </c>
      <c r="H25" s="10" t="s">
        <v>9</v>
      </c>
      <c r="I25" s="9" t="s">
        <v>24</v>
      </c>
      <c r="J25" s="35" t="s">
        <v>27</v>
      </c>
      <c r="K25" s="35" t="s">
        <v>28</v>
      </c>
      <c r="M25" s="9" t="s">
        <v>25</v>
      </c>
      <c r="N25" s="10" t="s">
        <v>9</v>
      </c>
      <c r="O25" s="9" t="s">
        <v>24</v>
      </c>
      <c r="P25" s="35" t="s">
        <v>27</v>
      </c>
      <c r="Q25" s="35" t="s">
        <v>28</v>
      </c>
      <c r="S25" s="9" t="s">
        <v>25</v>
      </c>
      <c r="T25" s="10" t="s">
        <v>9</v>
      </c>
      <c r="U25" s="9" t="s">
        <v>24</v>
      </c>
      <c r="V25" s="35" t="s">
        <v>27</v>
      </c>
      <c r="W25" s="35" t="s">
        <v>28</v>
      </c>
    </row>
    <row r="26" spans="1:23" ht="15.75">
      <c r="A26" s="11">
        <v>1</v>
      </c>
      <c r="B26" s="12" t="s">
        <v>38</v>
      </c>
      <c r="C26" s="13">
        <v>1.8</v>
      </c>
      <c r="D26" s="36">
        <f>IF(C26&gt;0,((VLOOKUP($E$23,$B$3:$E$20,3,TRUE)*(C26-$M$7)+180)*O9)," ")</f>
        <v>684</v>
      </c>
      <c r="E26" s="37">
        <f>IF(C26&gt;0,D26*1.5," ")</f>
        <v>1026</v>
      </c>
      <c r="G26" s="11">
        <v>1</v>
      </c>
      <c r="H26" s="12" t="s">
        <v>10</v>
      </c>
      <c r="I26" s="13">
        <v>1.3</v>
      </c>
      <c r="J26" s="36">
        <f>IF(I26&gt;0,((VLOOKUP($K$23,$B$3:$E$20,3,TRUE)*(I26-$M$7)+180)*O9)," ")</f>
        <v>544</v>
      </c>
      <c r="K26" s="37">
        <f>IF(I26&gt;0,J26*1.5," ")</f>
        <v>816</v>
      </c>
      <c r="M26" s="11">
        <v>1</v>
      </c>
      <c r="N26" s="12" t="s">
        <v>10</v>
      </c>
      <c r="O26" s="13">
        <v>1.5</v>
      </c>
      <c r="P26" s="36">
        <f>IF(O26&gt;0,((VLOOKUP($Q$23,$B$3:$E$20,3,TRUE)*(O26-$M$7)+180)*O9)," ")</f>
        <v>600</v>
      </c>
      <c r="Q26" s="37">
        <f>IF(O26&gt;0,P26*1.5," ")</f>
        <v>900</v>
      </c>
      <c r="S26" s="11">
        <v>1</v>
      </c>
      <c r="T26" s="12" t="s">
        <v>10</v>
      </c>
      <c r="U26" s="13">
        <v>2</v>
      </c>
      <c r="V26" s="36">
        <f>IF(U26&gt;0,((VLOOKUP($W$23,$B$3:$E$20,3,TRUE)*(U26-$M$7)+180)*O9)," ")</f>
        <v>650</v>
      </c>
      <c r="W26" s="37">
        <f>IF(U26&gt;0,V26*1.5," ")</f>
        <v>975</v>
      </c>
    </row>
    <row r="27" spans="1:23" ht="15.75">
      <c r="A27" s="11">
        <v>2</v>
      </c>
      <c r="B27" s="12" t="s">
        <v>39</v>
      </c>
      <c r="C27" s="13">
        <v>1.8</v>
      </c>
      <c r="D27" s="36">
        <f>IF(C27&gt;0,((VLOOKUP($E$23,$B$3:$E$20,3,TRUE)*(C27-$M$7)+180)*O9)," ")</f>
        <v>684</v>
      </c>
      <c r="E27" s="37">
        <f aca="true" t="shared" si="0" ref="E27:E45">IF(C27&gt;0,D27*1.5," ")</f>
        <v>1026</v>
      </c>
      <c r="G27" s="11">
        <v>2</v>
      </c>
      <c r="H27" s="12" t="s">
        <v>11</v>
      </c>
      <c r="I27" s="13">
        <v>1.3</v>
      </c>
      <c r="J27" s="36">
        <f>IF(I27&gt;0,((VLOOKUP($K$23,$B$3:$E$20,3,TRUE)*(I27-$M$7)+180)*O9)," ")</f>
        <v>544</v>
      </c>
      <c r="K27" s="37">
        <f aca="true" t="shared" si="1" ref="K27:K45">IF(I27&gt;0,J27*1.5," ")</f>
        <v>816</v>
      </c>
      <c r="M27" s="11">
        <v>2</v>
      </c>
      <c r="N27" s="12" t="s">
        <v>11</v>
      </c>
      <c r="O27" s="13">
        <v>1.5</v>
      </c>
      <c r="P27" s="36">
        <f>IF(O27&gt;0,((VLOOKUP($Q$23,$B$3:$E$20,3,TRUE)*(O27-$M$7)+180)*O9)," ")</f>
        <v>600</v>
      </c>
      <c r="Q27" s="37">
        <f aca="true" t="shared" si="2" ref="Q27:Q45">IF(O27&gt;0,P27*1.5," ")</f>
        <v>900</v>
      </c>
      <c r="S27" s="11">
        <v>2</v>
      </c>
      <c r="T27" s="12" t="s">
        <v>11</v>
      </c>
      <c r="U27" s="13">
        <v>2</v>
      </c>
      <c r="V27" s="36">
        <f>IF(U27&gt;0,((VLOOKUP($W$23,$B$3:$E$20,3,TRUE)*(U27-$M$7)+180)*O9)," ")</f>
        <v>650</v>
      </c>
      <c r="W27" s="37">
        <f aca="true" t="shared" si="3" ref="W27:W45">IF(U27&gt;0,V27*1.5," ")</f>
        <v>975</v>
      </c>
    </row>
    <row r="28" spans="1:23" ht="15.75">
      <c r="A28" s="11">
        <v>3</v>
      </c>
      <c r="B28" s="12" t="s">
        <v>40</v>
      </c>
      <c r="C28" s="13">
        <v>1.8</v>
      </c>
      <c r="D28" s="36">
        <f>IF(C28&gt;0,((VLOOKUP($E$23,$B$3:$E$20,3,TRUE)*(C28-$M$7)+180)*O9)," ")</f>
        <v>684</v>
      </c>
      <c r="E28" s="37">
        <f t="shared" si="0"/>
        <v>1026</v>
      </c>
      <c r="G28" s="11">
        <v>3</v>
      </c>
      <c r="H28" s="12" t="s">
        <v>12</v>
      </c>
      <c r="I28" s="13">
        <v>1.3</v>
      </c>
      <c r="J28" s="36">
        <f>IF(I28&gt;0,((VLOOKUP($K$23,$B$3:$E$20,3,TRUE)*(I28-$M$7)+180)*O9)," ")</f>
        <v>544</v>
      </c>
      <c r="K28" s="37">
        <f t="shared" si="1"/>
        <v>816</v>
      </c>
      <c r="M28" s="11">
        <v>3</v>
      </c>
      <c r="N28" s="12" t="s">
        <v>12</v>
      </c>
      <c r="O28" s="13">
        <v>1.5</v>
      </c>
      <c r="P28" s="36">
        <f>IF(O28&gt;0,((VLOOKUP($Q$23,$B$3:$E$20,3,TRUE)*(O28-$M$7)+180)*O9)," ")</f>
        <v>600</v>
      </c>
      <c r="Q28" s="37">
        <f t="shared" si="2"/>
        <v>900</v>
      </c>
      <c r="S28" s="11">
        <v>3</v>
      </c>
      <c r="T28" s="12" t="s">
        <v>12</v>
      </c>
      <c r="U28" s="13">
        <v>2</v>
      </c>
      <c r="V28" s="36">
        <f>IF(U28&gt;0,((VLOOKUP($W$23,$B$3:$E$20,3,TRUE)*(U28-$M$7)+180)*O9)," ")</f>
        <v>650</v>
      </c>
      <c r="W28" s="37">
        <f t="shared" si="3"/>
        <v>975</v>
      </c>
    </row>
    <row r="29" spans="1:23" ht="15.75">
      <c r="A29" s="11">
        <v>4</v>
      </c>
      <c r="B29" s="12" t="s">
        <v>41</v>
      </c>
      <c r="C29" s="13">
        <v>1.8</v>
      </c>
      <c r="D29" s="36">
        <f>IF(C29&gt;0,((VLOOKUP($E$23,$B$3:$E$20,3,TRUE)*(C29-$M$7)+180)*O9)," ")</f>
        <v>684</v>
      </c>
      <c r="E29" s="37">
        <f t="shared" si="0"/>
        <v>1026</v>
      </c>
      <c r="G29" s="11">
        <v>4</v>
      </c>
      <c r="H29" s="12" t="s">
        <v>13</v>
      </c>
      <c r="I29" s="13">
        <v>1.3</v>
      </c>
      <c r="J29" s="36">
        <f>IF(I29&gt;0,((VLOOKUP($K$23,$B$3:$E$20,3,TRUE)*(I29-$M$7)+180)*O9)," ")</f>
        <v>544</v>
      </c>
      <c r="K29" s="37">
        <f t="shared" si="1"/>
        <v>816</v>
      </c>
      <c r="M29" s="11">
        <v>4</v>
      </c>
      <c r="N29" s="12" t="s">
        <v>13</v>
      </c>
      <c r="O29" s="13">
        <v>1.5</v>
      </c>
      <c r="P29" s="36">
        <f>IF(O29&gt;0,((VLOOKUP($Q$23,$B$3:$E$20,3,TRUE)*(O29-$M$7)+180)*O9)," ")</f>
        <v>600</v>
      </c>
      <c r="Q29" s="37">
        <f t="shared" si="2"/>
        <v>900</v>
      </c>
      <c r="S29" s="11">
        <v>4</v>
      </c>
      <c r="T29" s="12" t="s">
        <v>13</v>
      </c>
      <c r="U29" s="13">
        <v>2</v>
      </c>
      <c r="V29" s="36">
        <f>IF(U29&gt;0,((VLOOKUP($W$23,$B$3:$E$20,3,TRUE)*(U29-$M$7)+180)*O9)," ")</f>
        <v>650</v>
      </c>
      <c r="W29" s="37">
        <f t="shared" si="3"/>
        <v>975</v>
      </c>
    </row>
    <row r="30" spans="1:23" ht="15.75">
      <c r="A30" s="11">
        <v>5</v>
      </c>
      <c r="B30" s="12" t="s">
        <v>42</v>
      </c>
      <c r="C30" s="13">
        <v>1.8</v>
      </c>
      <c r="D30" s="36">
        <f>IF(C30&gt;0,((VLOOKUP($E$23,$B$3:$E$20,3,TRUE)*(C30-$M$7)+180)*O9)," ")</f>
        <v>684</v>
      </c>
      <c r="E30" s="37">
        <f t="shared" si="0"/>
        <v>1026</v>
      </c>
      <c r="G30" s="11">
        <v>5</v>
      </c>
      <c r="H30" s="12" t="s">
        <v>14</v>
      </c>
      <c r="I30" s="13">
        <v>1.3</v>
      </c>
      <c r="J30" s="36">
        <f>IF(I30&gt;0,((VLOOKUP($K$23,$B$3:$E$20,3,TRUE)*(I30-$M$7)+180)*O9)," ")</f>
        <v>544</v>
      </c>
      <c r="K30" s="37">
        <f t="shared" si="1"/>
        <v>816</v>
      </c>
      <c r="M30" s="11">
        <v>5</v>
      </c>
      <c r="N30" s="12" t="s">
        <v>14</v>
      </c>
      <c r="O30" s="13">
        <v>1.5</v>
      </c>
      <c r="P30" s="36">
        <f>IF(O30&gt;0,((VLOOKUP($Q$23,$B$3:$E$20,3,TRUE)*(O30-$M$7)+180)*O9)," ")</f>
        <v>600</v>
      </c>
      <c r="Q30" s="37">
        <f t="shared" si="2"/>
        <v>900</v>
      </c>
      <c r="S30" s="11">
        <v>5</v>
      </c>
      <c r="T30" s="12" t="s">
        <v>14</v>
      </c>
      <c r="U30" s="13">
        <v>2</v>
      </c>
      <c r="V30" s="36">
        <f>IF(U30&gt;0,((VLOOKUP($W$23,$B$3:$E$20,3,TRUE)*(U30-$M$7)+180)*O9)," ")</f>
        <v>650</v>
      </c>
      <c r="W30" s="37">
        <f t="shared" si="3"/>
        <v>975</v>
      </c>
    </row>
    <row r="31" spans="1:23" ht="15.75">
      <c r="A31" s="11">
        <v>6</v>
      </c>
      <c r="B31" s="12"/>
      <c r="C31" s="13"/>
      <c r="D31" s="36" t="str">
        <f>IF(C31&gt;0,((VLOOKUP($E$23,$B$3:$E$20,3,TRUE)*(C31-$M$7)+180)*O9)," ")</f>
        <v> </v>
      </c>
      <c r="E31" s="37" t="str">
        <f t="shared" si="0"/>
        <v> </v>
      </c>
      <c r="G31" s="11">
        <v>6</v>
      </c>
      <c r="H31" s="12" t="s">
        <v>12</v>
      </c>
      <c r="I31" s="13">
        <v>1.3</v>
      </c>
      <c r="J31" s="36">
        <f>IF(I31&gt;0,((VLOOKUP($K$23,$B$3:$E$20,3,TRUE)*(I31-$M$7)+180)*O9)," ")</f>
        <v>544</v>
      </c>
      <c r="K31" s="37">
        <f t="shared" si="1"/>
        <v>816</v>
      </c>
      <c r="M31" s="11">
        <v>6</v>
      </c>
      <c r="N31" s="12" t="s">
        <v>12</v>
      </c>
      <c r="O31" s="13">
        <v>1.5</v>
      </c>
      <c r="P31" s="36">
        <f>IF(O31&gt;0,((VLOOKUP($Q$23,$B$3:$E$20,3,TRUE)*(O31-$M$7)+180)*O9)," ")</f>
        <v>600</v>
      </c>
      <c r="Q31" s="37">
        <f t="shared" si="2"/>
        <v>900</v>
      </c>
      <c r="S31" s="11">
        <v>6</v>
      </c>
      <c r="T31" s="12" t="s">
        <v>12</v>
      </c>
      <c r="U31" s="13">
        <v>2</v>
      </c>
      <c r="V31" s="36">
        <f>IF(U31&gt;0,((VLOOKUP($W$23,$B$3:$E$20,3,TRUE)*(U31-$M$7)+180)*O9)," ")</f>
        <v>650</v>
      </c>
      <c r="W31" s="37">
        <f t="shared" si="3"/>
        <v>975</v>
      </c>
    </row>
    <row r="32" spans="1:23" ht="15.75">
      <c r="A32" s="11">
        <v>7</v>
      </c>
      <c r="B32" s="12"/>
      <c r="C32" s="13"/>
      <c r="D32" s="36" t="str">
        <f>IF(C32&gt;0,((VLOOKUP($E$23,$B$3:$E$20,3,TRUE)*(C32-$M$7)+180)*O9)," ")</f>
        <v> </v>
      </c>
      <c r="E32" s="37" t="str">
        <f t="shared" si="0"/>
        <v> </v>
      </c>
      <c r="G32" s="11">
        <v>7</v>
      </c>
      <c r="H32" s="12" t="s">
        <v>11</v>
      </c>
      <c r="I32" s="13">
        <v>1.3</v>
      </c>
      <c r="J32" s="36">
        <f>IF(I32&gt;0,((VLOOKUP($K$23,$B$3:$E$20,3,TRUE)*(I32-$M$7)+180)*O9)," ")</f>
        <v>544</v>
      </c>
      <c r="K32" s="37">
        <f t="shared" si="1"/>
        <v>816</v>
      </c>
      <c r="M32" s="11">
        <v>7</v>
      </c>
      <c r="N32" s="12" t="s">
        <v>11</v>
      </c>
      <c r="O32" s="13"/>
      <c r="P32" s="36" t="str">
        <f>IF(O32&gt;0,((VLOOKUP($Q$23,$B$3:$E$20,3,TRUE)*(O32-$M$7)+180)*O9)," ")</f>
        <v> </v>
      </c>
      <c r="Q32" s="37" t="str">
        <f t="shared" si="2"/>
        <v> </v>
      </c>
      <c r="S32" s="11">
        <v>7</v>
      </c>
      <c r="T32" s="12" t="s">
        <v>11</v>
      </c>
      <c r="U32" s="13">
        <v>2</v>
      </c>
      <c r="V32" s="36">
        <f>IF(U32&gt;0,((VLOOKUP($W$23,$B$3:$E$20,3,TRUE)*(U32-$M$7)+180)*O9)," ")</f>
        <v>650</v>
      </c>
      <c r="W32" s="37">
        <f t="shared" si="3"/>
        <v>975</v>
      </c>
    </row>
    <row r="33" spans="1:23" ht="15.75">
      <c r="A33" s="11">
        <v>8</v>
      </c>
      <c r="B33" s="12"/>
      <c r="C33" s="13"/>
      <c r="D33" s="36" t="str">
        <f>IF(C33&gt;0,((VLOOKUP($E$23,$B$3:$E$20,3,TRUE)*(C33-$M$7)+180)*O9)," ")</f>
        <v> </v>
      </c>
      <c r="E33" s="37" t="str">
        <f t="shared" si="0"/>
        <v> </v>
      </c>
      <c r="G33" s="11">
        <v>8</v>
      </c>
      <c r="H33" s="12" t="s">
        <v>15</v>
      </c>
      <c r="I33" s="13"/>
      <c r="J33" s="36" t="str">
        <f>IF(I33&gt;0,((VLOOKUP($K$23,$B$3:$E$20,3,TRUE)*(I33-$M$7)+180)*O9)," ")</f>
        <v> </v>
      </c>
      <c r="K33" s="37" t="str">
        <f t="shared" si="1"/>
        <v> </v>
      </c>
      <c r="M33" s="11">
        <v>8</v>
      </c>
      <c r="N33" s="12" t="s">
        <v>15</v>
      </c>
      <c r="O33" s="13"/>
      <c r="P33" s="36" t="str">
        <f>IF(O33&gt;0,((VLOOKUP($Q$23,$B$3:$E$20,3,TRUE)*(O33-$M$7)+180)*O9)," ")</f>
        <v> </v>
      </c>
      <c r="Q33" s="37" t="str">
        <f t="shared" si="2"/>
        <v> </v>
      </c>
      <c r="S33" s="11">
        <v>8</v>
      </c>
      <c r="T33" s="12" t="s">
        <v>15</v>
      </c>
      <c r="U33" s="13">
        <v>2</v>
      </c>
      <c r="V33" s="36">
        <f>IF(U33&gt;0,((VLOOKUP($W$23,$B$3:$E$20,3,TRUE)*(U33-$M$7)+180)*O9)," ")</f>
        <v>650</v>
      </c>
      <c r="W33" s="37">
        <f t="shared" si="3"/>
        <v>975</v>
      </c>
    </row>
    <row r="34" spans="1:23" ht="15.75">
      <c r="A34" s="11">
        <v>9</v>
      </c>
      <c r="B34" s="12"/>
      <c r="C34" s="13"/>
      <c r="D34" s="36" t="str">
        <f>IF(C34&gt;0,((VLOOKUP($E$23,$B$3:$E$20,3,TRUE)*(C34-$M$7)+180)*O9)," ")</f>
        <v> </v>
      </c>
      <c r="E34" s="37" t="str">
        <f t="shared" si="0"/>
        <v> </v>
      </c>
      <c r="G34" s="11">
        <v>9</v>
      </c>
      <c r="H34" s="12">
        <v>2</v>
      </c>
      <c r="I34" s="13"/>
      <c r="J34" s="36" t="str">
        <f>IF(I34&gt;0,((VLOOKUP($K$23,$B$3:$E$20,3,TRUE)*(I34-$M$7)+180)*O9)," ")</f>
        <v> </v>
      </c>
      <c r="K34" s="37" t="str">
        <f t="shared" si="1"/>
        <v> </v>
      </c>
      <c r="M34" s="11">
        <v>9</v>
      </c>
      <c r="N34" s="12">
        <v>3</v>
      </c>
      <c r="O34" s="13"/>
      <c r="P34" s="36" t="str">
        <f>IF(O34&gt;0,((VLOOKUP($Q$23,$B$3:$E$20,3,TRUE)*(O34-$M$7)+180)*O9)," ")</f>
        <v> </v>
      </c>
      <c r="Q34" s="37" t="str">
        <f t="shared" si="2"/>
        <v> </v>
      </c>
      <c r="S34" s="11">
        <v>9</v>
      </c>
      <c r="T34" s="12">
        <v>3</v>
      </c>
      <c r="U34" s="13"/>
      <c r="V34" s="36" t="str">
        <f>IF(U34&gt;0,((VLOOKUP($W$23,$B$3:$E$20,3,TRUE)*(U34-$M$7)+180)*O9)," ")</f>
        <v> </v>
      </c>
      <c r="W34" s="37" t="str">
        <f t="shared" si="3"/>
        <v> </v>
      </c>
    </row>
    <row r="35" spans="1:23" ht="15.75">
      <c r="A35" s="11">
        <v>10</v>
      </c>
      <c r="B35" s="12"/>
      <c r="C35" s="13"/>
      <c r="D35" s="36" t="str">
        <f>IF(C35&gt;0,((VLOOKUP($E$23,$B$3:$E$20,3,TRUE)*(C35-$M$7)+180)*O9)," ")</f>
        <v> </v>
      </c>
      <c r="E35" s="37" t="str">
        <f t="shared" si="0"/>
        <v> </v>
      </c>
      <c r="G35" s="11">
        <v>10</v>
      </c>
      <c r="H35" s="12"/>
      <c r="I35" s="13"/>
      <c r="J35" s="36" t="str">
        <f>IF(I35&gt;0,((VLOOKUP($K$23,$B$3:$E$20,3,TRUE)*(I35-$M$7)+180)*O9)," ")</f>
        <v> </v>
      </c>
      <c r="K35" s="37" t="str">
        <f t="shared" si="1"/>
        <v> </v>
      </c>
      <c r="M35" s="11">
        <v>10</v>
      </c>
      <c r="N35" s="12"/>
      <c r="O35" s="13"/>
      <c r="P35" s="36" t="str">
        <f>IF(O35&gt;0,((VLOOKUP($Q$23,$B$3:$E$20,3,TRUE)*(O35-$M$7)+180)*O9)," ")</f>
        <v> </v>
      </c>
      <c r="Q35" s="37" t="str">
        <f t="shared" si="2"/>
        <v> </v>
      </c>
      <c r="S35" s="11">
        <v>10</v>
      </c>
      <c r="T35" s="16"/>
      <c r="U35" s="13"/>
      <c r="V35" s="36" t="str">
        <f>IF(U35&gt;0,((VLOOKUP($W$23,$B$3:$E$20,3,TRUE)*(U35-$M$7)+180)*O9)," ")</f>
        <v> </v>
      </c>
      <c r="W35" s="37" t="str">
        <f t="shared" si="3"/>
        <v> </v>
      </c>
    </row>
    <row r="36" spans="1:23" ht="15.75">
      <c r="A36" s="11">
        <v>11</v>
      </c>
      <c r="B36" s="12"/>
      <c r="C36" s="13"/>
      <c r="D36" s="36" t="str">
        <f>IF(C36&gt;0,((VLOOKUP($E$23,$B$3:$E$20,3,TRUE)*(C36-$M$7)+180)*O9)," ")</f>
        <v> </v>
      </c>
      <c r="E36" s="37" t="str">
        <f t="shared" si="0"/>
        <v> </v>
      </c>
      <c r="G36" s="11">
        <v>11</v>
      </c>
      <c r="H36" s="12"/>
      <c r="I36" s="13"/>
      <c r="J36" s="36" t="str">
        <f>IF(I36&gt;0,((VLOOKUP($K$23,$B$3:$E$20,3,TRUE)*(I36-$M$7)+180)*O9)," ")</f>
        <v> </v>
      </c>
      <c r="K36" s="37" t="str">
        <f t="shared" si="1"/>
        <v> </v>
      </c>
      <c r="M36" s="11">
        <v>11</v>
      </c>
      <c r="N36" s="12"/>
      <c r="O36" s="13"/>
      <c r="P36" s="36" t="str">
        <f>IF(O36&gt;0,((VLOOKUP($Q$23,$B$3:$E$20,3,TRUE)*(O36-$M$7)+180)*O9)," ")</f>
        <v> </v>
      </c>
      <c r="Q36" s="37" t="str">
        <f t="shared" si="2"/>
        <v> </v>
      </c>
      <c r="S36" s="11">
        <v>11</v>
      </c>
      <c r="T36" s="16"/>
      <c r="U36" s="13"/>
      <c r="V36" s="36" t="str">
        <f>IF(U36&gt;0,((VLOOKUP($W$23,$B$3:$E$20,3,TRUE)*(U36-$M$7)+180)*O9)," ")</f>
        <v> </v>
      </c>
      <c r="W36" s="37" t="str">
        <f t="shared" si="3"/>
        <v> </v>
      </c>
    </row>
    <row r="37" spans="1:23" ht="15.75">
      <c r="A37" s="11">
        <v>12</v>
      </c>
      <c r="B37" s="12"/>
      <c r="C37" s="13"/>
      <c r="D37" s="36" t="str">
        <f>IF(C37&gt;0,((VLOOKUP($E$23,$B$3:$E$20,3,TRUE)*(C37-$M$7)+180)*O9)," ")</f>
        <v> </v>
      </c>
      <c r="E37" s="37" t="str">
        <f t="shared" si="0"/>
        <v> </v>
      </c>
      <c r="G37" s="11">
        <v>12</v>
      </c>
      <c r="H37" s="12"/>
      <c r="I37" s="13"/>
      <c r="J37" s="36" t="str">
        <f>IF(I37&gt;0,((VLOOKUP($K$23,$B$3:$E$20,3,TRUE)*(I37-$M$7)+180)*O9)," ")</f>
        <v> </v>
      </c>
      <c r="K37" s="37" t="str">
        <f t="shared" si="1"/>
        <v> </v>
      </c>
      <c r="M37" s="11">
        <v>12</v>
      </c>
      <c r="N37" s="12"/>
      <c r="O37" s="13"/>
      <c r="P37" s="36" t="str">
        <f>IF(O37&gt;0,((VLOOKUP($Q$23,$B$3:$E$20,3,TRUE)*(O37-$M$7)+180)*O9)," ")</f>
        <v> </v>
      </c>
      <c r="Q37" s="37" t="str">
        <f t="shared" si="2"/>
        <v> </v>
      </c>
      <c r="S37" s="11">
        <v>12</v>
      </c>
      <c r="T37" s="16"/>
      <c r="U37" s="13"/>
      <c r="V37" s="36" t="str">
        <f>IF(U37&gt;0,((VLOOKUP($W$23,$B$3:$E$20,3,TRUE)*(U37-$M$7)+180)*O9)," ")</f>
        <v> </v>
      </c>
      <c r="W37" s="37" t="str">
        <f t="shared" si="3"/>
        <v> </v>
      </c>
    </row>
    <row r="38" spans="1:23" ht="15.75">
      <c r="A38" s="11">
        <v>13</v>
      </c>
      <c r="B38" s="12"/>
      <c r="C38" s="13"/>
      <c r="D38" s="36" t="str">
        <f>IF(C38&gt;0,((VLOOKUP($E$23,$B$3:$E$20,3,TRUE)*(C38-$M$7)+180)*O9)," ")</f>
        <v> </v>
      </c>
      <c r="E38" s="37" t="str">
        <f t="shared" si="0"/>
        <v> </v>
      </c>
      <c r="G38" s="11">
        <v>13</v>
      </c>
      <c r="H38" s="12"/>
      <c r="I38" s="13"/>
      <c r="J38" s="36" t="str">
        <f>IF(I38&gt;0,((VLOOKUP($K$23,$B$3:$E$20,3,TRUE)*(I38-$M$7)+180)*O9)," ")</f>
        <v> </v>
      </c>
      <c r="K38" s="37" t="str">
        <f t="shared" si="1"/>
        <v> </v>
      </c>
      <c r="M38" s="11">
        <v>13</v>
      </c>
      <c r="N38" s="12"/>
      <c r="O38" s="13"/>
      <c r="P38" s="36" t="str">
        <f>IF(O38&gt;0,((VLOOKUP($Q$23,$B$3:$E$20,3,TRUE)*(O38-$M$7)+180)*O9)," ")</f>
        <v> </v>
      </c>
      <c r="Q38" s="37" t="str">
        <f t="shared" si="2"/>
        <v> </v>
      </c>
      <c r="S38" s="11">
        <v>13</v>
      </c>
      <c r="T38" s="16"/>
      <c r="U38" s="13"/>
      <c r="V38" s="36" t="str">
        <f>IF(U38&gt;0,((VLOOKUP($W$23,$B$3:$E$20,3,TRUE)*(U38-$M$7)+180)*O9)," ")</f>
        <v> </v>
      </c>
      <c r="W38" s="37" t="str">
        <f t="shared" si="3"/>
        <v> </v>
      </c>
    </row>
    <row r="39" spans="1:23" ht="15.75">
      <c r="A39" s="11">
        <v>14</v>
      </c>
      <c r="B39" s="12"/>
      <c r="C39" s="13"/>
      <c r="D39" s="36" t="str">
        <f>IF(C39&gt;0,((VLOOKUP($E$23,$B$3:$E$20,3,TRUE)*(C39-$M$7)+180)*O9)," ")</f>
        <v> </v>
      </c>
      <c r="E39" s="37" t="str">
        <f t="shared" si="0"/>
        <v> </v>
      </c>
      <c r="G39" s="11">
        <v>14</v>
      </c>
      <c r="H39" s="12"/>
      <c r="I39" s="13"/>
      <c r="J39" s="36" t="str">
        <f>IF(I39&gt;0,((VLOOKUP($K$23,$B$3:$E$20,3,TRUE)*(I39-$M$7)+180)*O9)," ")</f>
        <v> </v>
      </c>
      <c r="K39" s="37" t="str">
        <f t="shared" si="1"/>
        <v> </v>
      </c>
      <c r="M39" s="11">
        <v>14</v>
      </c>
      <c r="N39" s="12"/>
      <c r="O39" s="13"/>
      <c r="P39" s="36" t="str">
        <f>IF(O39&gt;0,((VLOOKUP($Q$23,$B$3:$E$20,3,TRUE)*(O39-$M$7)+180)*O9)," ")</f>
        <v> </v>
      </c>
      <c r="Q39" s="37" t="str">
        <f t="shared" si="2"/>
        <v> </v>
      </c>
      <c r="S39" s="11">
        <v>14</v>
      </c>
      <c r="T39" s="16"/>
      <c r="U39" s="13"/>
      <c r="V39" s="36" t="str">
        <f>IF(U39&gt;0,((VLOOKUP($W$23,$B$3:$E$20,3,TRUE)*(U39-$M$7)+180)*O9)," ")</f>
        <v> </v>
      </c>
      <c r="W39" s="37" t="str">
        <f t="shared" si="3"/>
        <v> </v>
      </c>
    </row>
    <row r="40" spans="1:23" ht="15.75">
      <c r="A40" s="11">
        <v>15</v>
      </c>
      <c r="B40" s="12"/>
      <c r="C40" s="13"/>
      <c r="D40" s="36" t="str">
        <f>IF(C40&gt;0,((VLOOKUP($E$23,$B$3:$E$20,3,TRUE)*(C40-$M$7)+180)*O9)," ")</f>
        <v> </v>
      </c>
      <c r="E40" s="37" t="str">
        <f t="shared" si="0"/>
        <v> </v>
      </c>
      <c r="G40" s="11">
        <v>15</v>
      </c>
      <c r="H40" s="12"/>
      <c r="I40" s="13"/>
      <c r="J40" s="36" t="str">
        <f>IF(I40&gt;0,((VLOOKUP($K$23,$B$3:$E$20,3,TRUE)*(I40-$M$7)+180)*O9)," ")</f>
        <v> </v>
      </c>
      <c r="K40" s="37" t="str">
        <f t="shared" si="1"/>
        <v> </v>
      </c>
      <c r="M40" s="11">
        <v>15</v>
      </c>
      <c r="N40" s="12"/>
      <c r="O40" s="13"/>
      <c r="P40" s="36" t="str">
        <f>IF(O40&gt;0,((VLOOKUP($Q$23,$B$3:$E$20,3,TRUE)*(O40-$M$7)+180)*O9)," ")</f>
        <v> </v>
      </c>
      <c r="Q40" s="37" t="str">
        <f t="shared" si="2"/>
        <v> </v>
      </c>
      <c r="S40" s="11">
        <v>15</v>
      </c>
      <c r="T40" s="16"/>
      <c r="U40" s="13"/>
      <c r="V40" s="36" t="str">
        <f>IF(U40&gt;0,((VLOOKUP($W$23,$B$3:$E$20,3,TRUE)*(U40-$M$7)+180)*O9)," ")</f>
        <v> </v>
      </c>
      <c r="W40" s="37" t="str">
        <f t="shared" si="3"/>
        <v> </v>
      </c>
    </row>
    <row r="41" spans="1:23" ht="15.75">
      <c r="A41" s="11">
        <v>16</v>
      </c>
      <c r="B41" s="12"/>
      <c r="C41" s="13"/>
      <c r="D41" s="36" t="str">
        <f>IF(C41&gt;0,((VLOOKUP($E$23,$B$3:$E$20,3,TRUE)*(C41-$M$7)+180)*O9)," ")</f>
        <v> </v>
      </c>
      <c r="E41" s="37" t="str">
        <f t="shared" si="0"/>
        <v> </v>
      </c>
      <c r="G41" s="11">
        <v>16</v>
      </c>
      <c r="H41" s="12"/>
      <c r="I41" s="13"/>
      <c r="J41" s="36" t="str">
        <f>IF(I41&gt;0,((VLOOKUP($K$23,$B$3:$E$20,3,TRUE)*(I41-$M$7)+180)*O9)," ")</f>
        <v> </v>
      </c>
      <c r="K41" s="37" t="str">
        <f t="shared" si="1"/>
        <v> </v>
      </c>
      <c r="M41" s="11">
        <v>16</v>
      </c>
      <c r="N41" s="12"/>
      <c r="O41" s="13"/>
      <c r="P41" s="36" t="str">
        <f>IF(O41&gt;0,((VLOOKUP($Q$23,$B$3:$E$20,3,TRUE)*(O41-$M$7)+180)*O9)," ")</f>
        <v> </v>
      </c>
      <c r="Q41" s="37" t="str">
        <f t="shared" si="2"/>
        <v> </v>
      </c>
      <c r="S41" s="11">
        <v>16</v>
      </c>
      <c r="T41" s="16"/>
      <c r="U41" s="13"/>
      <c r="V41" s="36" t="str">
        <f>IF(U41&gt;0,((VLOOKUP($W$23,$B$3:$E$20,3,TRUE)*(U41-$M$7)+180)*O9)," ")</f>
        <v> </v>
      </c>
      <c r="W41" s="37" t="str">
        <f t="shared" si="3"/>
        <v> </v>
      </c>
    </row>
    <row r="42" spans="1:23" ht="15.75">
      <c r="A42" s="11">
        <v>17</v>
      </c>
      <c r="B42" s="12"/>
      <c r="C42" s="13"/>
      <c r="D42" s="36" t="str">
        <f>IF(C42&gt;0,((VLOOKUP($E$23,$B$3:$E$20,3,TRUE)*(C42-$M$7)+180)*O9)," ")</f>
        <v> </v>
      </c>
      <c r="E42" s="37" t="str">
        <f t="shared" si="0"/>
        <v> </v>
      </c>
      <c r="G42" s="11">
        <v>17</v>
      </c>
      <c r="H42" s="12"/>
      <c r="I42" s="13"/>
      <c r="J42" s="36" t="str">
        <f>IF(I42&gt;0,((VLOOKUP($K$23,$B$3:$E$20,3,TRUE)*(I42-$M$7)+180)*O9)," ")</f>
        <v> </v>
      </c>
      <c r="K42" s="37" t="str">
        <f t="shared" si="1"/>
        <v> </v>
      </c>
      <c r="M42" s="11">
        <v>17</v>
      </c>
      <c r="N42" s="12"/>
      <c r="O42" s="13"/>
      <c r="P42" s="36" t="str">
        <f>IF(O42&gt;0,((VLOOKUP($Q$23,$B$3:$E$20,3,TRUE)*(O42-$M$7)+180)*O9)," ")</f>
        <v> </v>
      </c>
      <c r="Q42" s="37" t="str">
        <f t="shared" si="2"/>
        <v> </v>
      </c>
      <c r="S42" s="11">
        <v>17</v>
      </c>
      <c r="T42" s="16"/>
      <c r="U42" s="13"/>
      <c r="V42" s="36" t="str">
        <f>IF(U42&gt;0,((VLOOKUP($W$23,$B$3:$E$20,3,TRUE)*(U42-$M$7)+180)*O9)," ")</f>
        <v> </v>
      </c>
      <c r="W42" s="37" t="str">
        <f t="shared" si="3"/>
        <v> </v>
      </c>
    </row>
    <row r="43" spans="1:23" ht="15.75">
      <c r="A43" s="11">
        <v>18</v>
      </c>
      <c r="B43" s="12"/>
      <c r="C43" s="13"/>
      <c r="D43" s="36" t="str">
        <f>IF(C43&gt;0,((VLOOKUP($E$23,$B$3:$E$20,3,TRUE)*(C43-$M$7)+180)*O9)," ")</f>
        <v> </v>
      </c>
      <c r="E43" s="37" t="str">
        <f t="shared" si="0"/>
        <v> </v>
      </c>
      <c r="G43" s="11">
        <v>18</v>
      </c>
      <c r="H43" s="12"/>
      <c r="I43" s="13"/>
      <c r="J43" s="36" t="str">
        <f>IF(I43&gt;0,((VLOOKUP($K$23,$B$3:$E$20,3,TRUE)*(I43-$M$7)+180)*O9)," ")</f>
        <v> </v>
      </c>
      <c r="K43" s="37" t="str">
        <f t="shared" si="1"/>
        <v> </v>
      </c>
      <c r="M43" s="11">
        <v>18</v>
      </c>
      <c r="N43" s="12"/>
      <c r="O43" s="13"/>
      <c r="P43" s="36" t="str">
        <f>IF(O43&gt;0,((VLOOKUP($Q$23,$B$3:$E$20,3,TRUE)*(O43-$M$7)+180)*O9)," ")</f>
        <v> </v>
      </c>
      <c r="Q43" s="37" t="str">
        <f t="shared" si="2"/>
        <v> </v>
      </c>
      <c r="S43" s="11">
        <v>18</v>
      </c>
      <c r="T43" s="16"/>
      <c r="U43" s="13"/>
      <c r="V43" s="36" t="str">
        <f>IF(U43&gt;0,((VLOOKUP($W$23,$B$3:$E$20,3,TRUE)*(U43-$M$7)+180)*O9)," ")</f>
        <v> </v>
      </c>
      <c r="W43" s="37" t="str">
        <f t="shared" si="3"/>
        <v> </v>
      </c>
    </row>
    <row r="44" spans="1:23" ht="15.75">
      <c r="A44" s="11">
        <v>19</v>
      </c>
      <c r="B44" s="12"/>
      <c r="C44" s="13"/>
      <c r="D44" s="36" t="str">
        <f>IF(C44&gt;0,((VLOOKUP($E$23,$B$3:$E$20,3,TRUE)*(C44-$M$7)+180)*O9)," ")</f>
        <v> </v>
      </c>
      <c r="E44" s="37" t="str">
        <f t="shared" si="0"/>
        <v> </v>
      </c>
      <c r="G44" s="11">
        <v>19</v>
      </c>
      <c r="H44" s="12"/>
      <c r="I44" s="13"/>
      <c r="J44" s="36" t="str">
        <f>IF(I44&gt;0,((VLOOKUP($K$23,$B$3:$E$20,3,TRUE)*(I44-$M$7)+180)*O9)," ")</f>
        <v> </v>
      </c>
      <c r="K44" s="37" t="str">
        <f t="shared" si="1"/>
        <v> </v>
      </c>
      <c r="M44" s="11">
        <v>19</v>
      </c>
      <c r="N44" s="12"/>
      <c r="O44" s="13"/>
      <c r="P44" s="36" t="str">
        <f>IF(O44&gt;0,((VLOOKUP($Q$23,$B$3:$E$20,3,TRUE)*(O44-$M$7)+180)*O9)," ")</f>
        <v> </v>
      </c>
      <c r="Q44" s="37" t="str">
        <f t="shared" si="2"/>
        <v> </v>
      </c>
      <c r="S44" s="11">
        <v>19</v>
      </c>
      <c r="T44" s="16"/>
      <c r="U44" s="13"/>
      <c r="V44" s="36" t="str">
        <f>IF(U44&gt;0,((VLOOKUP($W$23,$B$3:$E$20,3,TRUE)*(U44-$M$7)+180)*O9)," ")</f>
        <v> </v>
      </c>
      <c r="W44" s="37" t="str">
        <f t="shared" si="3"/>
        <v> </v>
      </c>
    </row>
    <row r="45" spans="1:23" ht="15.75">
      <c r="A45" s="11">
        <v>20</v>
      </c>
      <c r="B45" s="38"/>
      <c r="C45" s="13"/>
      <c r="D45" s="36" t="str">
        <f>IF(C45&gt;0,((VLOOKUP($E$23,$B$3:$E$20,3,TRUE)*(C45-$M$7)+180)*O9)," ")</f>
        <v> </v>
      </c>
      <c r="E45" s="37" t="str">
        <f t="shared" si="0"/>
        <v> </v>
      </c>
      <c r="G45" s="11">
        <v>20</v>
      </c>
      <c r="H45" s="38"/>
      <c r="I45" s="13"/>
      <c r="J45" s="36" t="str">
        <f>IF(I45&gt;0,((VLOOKUP($K$23,$B$3:$E$20,3,TRUE)*(I45-$M$7)+180)*O9)," ")</f>
        <v> </v>
      </c>
      <c r="K45" s="37" t="str">
        <f t="shared" si="1"/>
        <v> </v>
      </c>
      <c r="M45" s="11">
        <v>20</v>
      </c>
      <c r="N45" s="38"/>
      <c r="O45" s="13"/>
      <c r="P45" s="36" t="str">
        <f>IF(O45&gt;0,((VLOOKUP($Q$23,$B$3:$E$20,3,TRUE)*(O45-$M$7)+180)*O9)," ")</f>
        <v> </v>
      </c>
      <c r="Q45" s="37" t="str">
        <f t="shared" si="2"/>
        <v> </v>
      </c>
      <c r="S45" s="11">
        <v>20</v>
      </c>
      <c r="T45" s="39"/>
      <c r="U45" s="13"/>
      <c r="V45" s="36" t="str">
        <f>IF(U45&gt;0,((VLOOKUP($W$23,$B$3:$E$20,3,TRUE)*(U45-$M$7)+180)*O9)," ")</f>
        <v> </v>
      </c>
      <c r="W45" s="37" t="str">
        <f t="shared" si="3"/>
        <v> </v>
      </c>
    </row>
    <row r="46" spans="1:23" ht="15.75">
      <c r="A46" s="18" t="s">
        <v>29</v>
      </c>
      <c r="B46" s="8"/>
      <c r="C46" s="19">
        <f>SUM(C26:C45)</f>
        <v>9</v>
      </c>
      <c r="D46" s="20"/>
      <c r="E46" s="21"/>
      <c r="G46" s="18" t="s">
        <v>29</v>
      </c>
      <c r="H46" s="8"/>
      <c r="I46" s="19">
        <f>SUM(I26:I45)</f>
        <v>9.1</v>
      </c>
      <c r="J46" s="20"/>
      <c r="K46" s="21"/>
      <c r="M46" s="18" t="s">
        <v>29</v>
      </c>
      <c r="N46" s="8"/>
      <c r="O46" s="19">
        <f>SUM(O26:O45)</f>
        <v>9</v>
      </c>
      <c r="P46" s="20"/>
      <c r="Q46" s="21"/>
      <c r="S46" s="18" t="s">
        <v>29</v>
      </c>
      <c r="T46" s="8"/>
      <c r="U46" s="19">
        <f>SUM(U26:U45)</f>
        <v>16</v>
      </c>
      <c r="V46" s="20"/>
      <c r="W46" s="21"/>
    </row>
    <row r="47" spans="2:23" ht="27.75" customHeight="1">
      <c r="B47" s="51" t="s">
        <v>30</v>
      </c>
      <c r="C47" s="52"/>
      <c r="D47" s="40">
        <f>SUM(D26:D45)</f>
        <v>3420</v>
      </c>
      <c r="E47" s="23"/>
      <c r="H47" s="51" t="s">
        <v>30</v>
      </c>
      <c r="I47" s="52"/>
      <c r="J47" s="40">
        <f>SUM(J26:J45)</f>
        <v>3808</v>
      </c>
      <c r="K47" s="23"/>
      <c r="N47" s="51" t="s">
        <v>30</v>
      </c>
      <c r="O47" s="52"/>
      <c r="P47" s="40">
        <f>SUM(P26:P45)</f>
        <v>3600</v>
      </c>
      <c r="Q47" s="23"/>
      <c r="T47" s="51" t="s">
        <v>30</v>
      </c>
      <c r="U47" s="52"/>
      <c r="V47" s="40">
        <f>SUM(V26:V45)</f>
        <v>5200</v>
      </c>
      <c r="W47" s="23"/>
    </row>
    <row r="48" spans="2:23" ht="2.25" customHeight="1">
      <c r="B48" s="49" t="s">
        <v>16</v>
      </c>
      <c r="C48" s="50"/>
      <c r="D48" s="24">
        <f>D47*1.5</f>
        <v>5130</v>
      </c>
      <c r="E48" s="25"/>
      <c r="F48" s="26"/>
      <c r="G48" s="26"/>
      <c r="H48" s="49" t="s">
        <v>16</v>
      </c>
      <c r="I48" s="50"/>
      <c r="J48" s="24">
        <f>J47*1.5</f>
        <v>5712</v>
      </c>
      <c r="K48" s="25"/>
      <c r="L48" s="26"/>
      <c r="M48" s="26"/>
      <c r="N48" s="49" t="s">
        <v>16</v>
      </c>
      <c r="O48" s="50"/>
      <c r="P48" s="24">
        <f>P47*1.5</f>
        <v>5400</v>
      </c>
      <c r="Q48" s="25"/>
      <c r="R48" s="26"/>
      <c r="S48" s="26"/>
      <c r="T48" s="49" t="s">
        <v>16</v>
      </c>
      <c r="U48" s="50"/>
      <c r="V48" s="24">
        <f>V47*1.5</f>
        <v>7800</v>
      </c>
      <c r="W48" s="27"/>
    </row>
    <row r="49" spans="2:23" ht="15.75">
      <c r="B49" s="45" t="s">
        <v>17</v>
      </c>
      <c r="C49" s="46"/>
      <c r="D49" s="41" t="str">
        <f>IF(D47&gt;580,IF(D47&gt;800,IF(D47&gt;1090,IF(D47&gt;1410,IF(D47&gt;1720,IF(D47&gt;2200,IF(D47&gt;2850,IF(D47&gt;3480," ","5.000V"),"4.000V"),"3.000V"),"2.500V"),"2.000V"),"1.500V"),"1.000V")," ")</f>
        <v>5.000V</v>
      </c>
      <c r="E49" s="27"/>
      <c r="H49" s="45" t="s">
        <v>17</v>
      </c>
      <c r="I49" s="46"/>
      <c r="J49" s="41" t="str">
        <f>IF(J47&gt;580,IF(J47&gt;800,IF(J47&gt;1090,IF(J47&gt;1410,IF(J47&gt;1720,IF(J47&gt;2200,IF(J47&gt;2850,IF(J47&gt;3480," ","5.000V"),"4.000V"),"3.000V"),"2.500V"),"2.000V"),"1.500V"),"1.000V")," ")</f>
        <v> </v>
      </c>
      <c r="K49" s="27"/>
      <c r="N49" s="45" t="s">
        <v>17</v>
      </c>
      <c r="O49" s="46"/>
      <c r="P49" s="41" t="str">
        <f>IF(P47&gt;580,IF(P47&gt;800,IF(P47&gt;1090,IF(P47&gt;1410,IF(P47&gt;1720,IF(P47&gt;2200,IF(P47&gt;2850,IF(P47&gt;3480," ","5.000V"),"4.000V"),"3.000V"),"2.500V"),"2.000V"),"1.500V"),"1.000V")," ")</f>
        <v> </v>
      </c>
      <c r="Q49" s="27"/>
      <c r="T49" s="45" t="s">
        <v>17</v>
      </c>
      <c r="U49" s="46"/>
      <c r="V49" s="41" t="str">
        <f>IF(V47&gt;580,IF(V47&gt;800,IF(V47&gt;1090,IF(V47&gt;1410,IF(V47&gt;1720,IF(V47&gt;2200,IF(V47&gt;2850,IF(V47&gt;3480," ","5.000V"),"4.000V"),"3.000V"),"2.500V"),"2.000V"),"1.500V"),"1.000V")," ")</f>
        <v> </v>
      </c>
      <c r="W49" s="27"/>
    </row>
    <row r="50" spans="2:23" ht="15.75">
      <c r="B50" s="47"/>
      <c r="C50" s="48"/>
      <c r="D50" s="42" t="str">
        <f>IF(D47&gt;3480,IF(D47&gt;3480,IF(D47&gt;4070,IF(D47&gt;4700,IF(D47&gt;5330,IF(D47&gt;5960,IF(D47&gt;6900,IF(D47&gt;6900," "," "),"10.000V"),"9.000V"),"8.000V"),"7.000V"),"6.000V"),"5.000V")," ")</f>
        <v> </v>
      </c>
      <c r="E50" s="30"/>
      <c r="H50" s="47"/>
      <c r="I50" s="48"/>
      <c r="J50" s="42" t="str">
        <f>IF(J47&gt;3480,IF(J47&gt;3480,IF(J47&gt;4070,IF(J47&gt;4700,IF(J47&gt;5330,IF(J47&gt;5960,IF(J47&gt;6900,IF(J47&gt;6900," "," "),"10.000V"),"9.000V"),"8.000V"),"7.000V"),"6.000V"),"5.000V")," ")</f>
        <v>6.000V</v>
      </c>
      <c r="K50" s="30"/>
      <c r="N50" s="47"/>
      <c r="O50" s="48"/>
      <c r="P50" s="42" t="str">
        <f>IF(P47&gt;3480,IF(P47&gt;3480,IF(P47&gt;4070,IF(P47&gt;4700,IF(P47&gt;5330,IF(P47&gt;5960,IF(P47&gt;6900,IF(P47&gt;6900," "," "),"10.000V"),"9.000V"),"8.000V"),"7.000V"),"6.000V"),"5.000V")," ")</f>
        <v>6.000V</v>
      </c>
      <c r="Q50" s="30"/>
      <c r="T50" s="47"/>
      <c r="U50" s="48"/>
      <c r="V50" s="42" t="str">
        <f>IF(V47&gt;3480,IF(V47&gt;3480,IF(V47&gt;4070,IF(V47&gt;4700,IF(V47&gt;5330,IF(V47&gt;5960,IF(V47&gt;6900,IF(V47&gt;6900," "," "),"10.000V"),"9.000V"),"8.000V"),"7.000V"),"6.000V"),"5.000V")," ")</f>
        <v>8.000V</v>
      </c>
      <c r="W50" s="30"/>
    </row>
    <row r="52" spans="1:23" ht="15.75">
      <c r="A52" t="s">
        <v>37</v>
      </c>
      <c r="R52" s="6"/>
      <c r="S52" s="6"/>
      <c r="T52" s="6"/>
      <c r="U52" s="6"/>
      <c r="V52" s="6"/>
      <c r="W52" s="6"/>
    </row>
    <row r="53" spans="1:23" ht="15.75">
      <c r="A53" t="s">
        <v>31</v>
      </c>
      <c r="R53" s="6"/>
      <c r="S53" s="6"/>
      <c r="T53" s="6"/>
      <c r="U53" s="6"/>
      <c r="V53" s="6"/>
      <c r="W53" s="6"/>
    </row>
    <row r="54" spans="1:23" ht="15.75">
      <c r="A54" t="s">
        <v>32</v>
      </c>
      <c r="R54" s="6"/>
      <c r="S54" s="6"/>
      <c r="T54" s="6"/>
      <c r="U54" s="6"/>
      <c r="V54" s="6"/>
      <c r="W54" s="6"/>
    </row>
    <row r="55" spans="1:23" ht="15.75">
      <c r="A55" t="s">
        <v>33</v>
      </c>
      <c r="R55" s="6"/>
      <c r="S55" s="6"/>
      <c r="T55" s="6"/>
      <c r="U55" s="6"/>
      <c r="V55" s="6"/>
      <c r="W55" s="6"/>
    </row>
    <row r="56" spans="4:23" ht="15.75">
      <c r="D56" s="31"/>
      <c r="E56" s="32"/>
      <c r="R56" s="6"/>
      <c r="S56" s="6"/>
      <c r="T56" s="6"/>
      <c r="U56" s="6"/>
      <c r="V56" s="6"/>
      <c r="W56" s="6"/>
    </row>
    <row r="57" spans="4:5" ht="15.75">
      <c r="D57" s="31"/>
      <c r="E57" s="33"/>
    </row>
  </sheetData>
  <mergeCells count="28">
    <mergeCell ref="A23:D23"/>
    <mergeCell ref="G23:J23"/>
    <mergeCell ref="B22:D22"/>
    <mergeCell ref="H22:J22"/>
    <mergeCell ref="N22:P22"/>
    <mergeCell ref="T22:V22"/>
    <mergeCell ref="M23:P23"/>
    <mergeCell ref="S23:V23"/>
    <mergeCell ref="A24:B24"/>
    <mergeCell ref="D24:E24"/>
    <mergeCell ref="G24:H24"/>
    <mergeCell ref="J24:K24"/>
    <mergeCell ref="M24:N24"/>
    <mergeCell ref="P24:Q24"/>
    <mergeCell ref="S24:T24"/>
    <mergeCell ref="V24:W24"/>
    <mergeCell ref="B47:C47"/>
    <mergeCell ref="H47:I47"/>
    <mergeCell ref="N47:O47"/>
    <mergeCell ref="T47:U47"/>
    <mergeCell ref="B48:C48"/>
    <mergeCell ref="H48:I48"/>
    <mergeCell ref="N48:O48"/>
    <mergeCell ref="T48:U48"/>
    <mergeCell ref="B49:C50"/>
    <mergeCell ref="H49:I50"/>
    <mergeCell ref="N49:O50"/>
    <mergeCell ref="T49:U50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Dencop</cp:lastModifiedBy>
  <cp:lastPrinted>2003-12-04T11:20:47Z</cp:lastPrinted>
  <dcterms:created xsi:type="dcterms:W3CDTF">2003-10-15T12:29:10Z</dcterms:created>
  <dcterms:modified xsi:type="dcterms:W3CDTF">2008-09-17T08:42:39Z</dcterms:modified>
  <cp:category/>
  <cp:version/>
  <cp:contentType/>
  <cp:contentStatus/>
</cp:coreProperties>
</file>